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ДОХОДЫ 2024" sheetId="1" r:id="rId1"/>
    <sheet name="Ведомка 2024" sheetId="2" r:id="rId2"/>
    <sheet name="РАСХ 2024 по целевым статьям" sheetId="3" r:id="rId3"/>
    <sheet name="РАЗДЕЛЫ И ПОДРАЗДЕЛЫ 2024" sheetId="4" r:id="rId4"/>
    <sheet name="Приложение2" sheetId="5" state="hidden" r:id="rId5"/>
    <sheet name="Приложение 5" sheetId="6" state="hidden" r:id="rId6"/>
    <sheet name="Лист1" sheetId="7" state="hidden" r:id="rId7"/>
    <sheet name="Источники 2024" sheetId="8" r:id="rId8"/>
    <sheet name="МБТ 2024" sheetId="9" r:id="rId9"/>
  </sheets>
  <definedNames/>
  <calcPr fullCalcOnLoad="1"/>
</workbook>
</file>

<file path=xl/sharedStrings.xml><?xml version="1.0" encoding="utf-8"?>
<sst xmlns="http://schemas.openxmlformats.org/spreadsheetml/2006/main" count="930" uniqueCount="461">
  <si>
    <t>Приложение 1</t>
  </si>
  <si>
    <t xml:space="preserve">к решению Муниципального Совета Ивняковского сельского поселения </t>
  </si>
  <si>
    <t>От   26 марта  2024 г. № 227</t>
  </si>
  <si>
    <t xml:space="preserve"> Прогнозируемые доходы бюджета Ивняковского сельского поселения  на 2024 год  в соответствии  с классификацией доходов бюджетов Российской Федерации</t>
  </si>
  <si>
    <t>Код бюджетной классификации РФ</t>
  </si>
  <si>
    <t xml:space="preserve">Наименование доходов 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</si>
  <si>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</si>
  <si>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</si>
  <si>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</si>
  <si>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</si>
  <si>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</si>
  <si>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</si>
  <si>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</si>
  <si>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</si>
  <si>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</si>
  <si>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</si>
  <si>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</si>
  <si>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</si>
  <si>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840 1 08 00000 00 0000 000</t>
  </si>
  <si>
    <t>ГОСУДАРСТВЕННАЯ ПОШЛИНА</t>
  </si>
  <si>
    <t>840 1 08 04020 01 0000 110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</si>
  <si>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</si>
  <si>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840 1 11 00000 00 0000 000</t>
  </si>
  <si>
    <t>ДОХОДЫ ОТ ИСПОЛЬЗОВАНИЯ ИМУЩЕСТВА, НАХОДЯЩЕГОСЯ В ГОСУДАРСТВЕННОЙ И МУНИЦИПАЛЬНОЙ СОБСТВЕННОСТИ</t>
  </si>
  <si>
    <t>840 1 11 05035 10 0000 120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</si>
  <si>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</si>
  <si>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</si>
  <si>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</si>
  <si>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840 1 17 00000 00 0000 000</t>
  </si>
  <si>
    <t>ПРОЧИЕ НЕНАЛОГОВЫЕ ДОХОДЫ</t>
  </si>
  <si>
    <t xml:space="preserve">840 1 17 05050 10 0000 180
</t>
  </si>
  <si>
    <t>Прочие неналоговые доходы бюджетов сельских поселений</t>
  </si>
  <si>
    <t>840 2 00 00000 00 0000 000</t>
  </si>
  <si>
    <t>БЕЗВОЗМЕЗДНЫЕ ПОСТУПЛЕНИЯ</t>
  </si>
  <si>
    <t>840 2 02 20000 00 0000 150</t>
  </si>
  <si>
    <t>Субсидии бюджетам бюджетной системы Российской Федерации (межбюджетные субсидии)</t>
  </si>
  <si>
    <t>840 2 02 25497 10 0000 150</t>
  </si>
  <si>
    <t>Субсидии бюджетам сельских поселений на реализацию мероприятий по обеспечению жильем молодых семей</t>
  </si>
  <si>
    <t>840 2 02 25555 10 0000 150</t>
  </si>
  <si>
    <t>Субсидии бюджетам сельских поселений на реализацию программ формирования современной городской среды</t>
  </si>
  <si>
    <t>840 2 02 30000 00 0000 150</t>
  </si>
  <si>
    <t>Субвенции бюджетам субъектов Российской Федерации и муниципальных образований</t>
  </si>
  <si>
    <t>840 2 02 35118 10 0000 150</t>
  </si>
  <si>
    <t>Субвенция бюджетам сельских поселения на осуществление первичного воинского учета органами местного самоуправления поселений, муниципальных и городских округов</t>
  </si>
  <si>
    <t>840 2 02 40000 00 0000 150</t>
  </si>
  <si>
    <t>Иные межбюджетные трансферты</t>
  </si>
  <si>
    <t>840 2 02 49999 10 4003 150</t>
  </si>
  <si>
    <t>Прочие межбюджетные трансферты, передаваемые бюджетам сельских поселений (Межбюджетные трансферты на мероприятия по оборудованию многоквартирных домов приспособлениями для обеспечения их физической доступности для инвалидов с нарушениями опорно-двигательного аппарата)</t>
  </si>
  <si>
    <t>840 2 02 49999 10 0000 150</t>
  </si>
  <si>
    <t>Прочие межбюджетные трансферты, передаваемые бюджетам сельских поселений</t>
  </si>
  <si>
    <t>840 2 02 40014 10 0000 150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</si>
  <si>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</si>
  <si>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840 2 02 49999 10 4010 150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</si>
  <si>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</si>
  <si>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ИТОГО</t>
  </si>
  <si>
    <t>Приложение 4</t>
  </si>
  <si>
    <t xml:space="preserve">к решению Муниципального Совета </t>
  </si>
  <si>
    <t xml:space="preserve">Ивняковского сельского поселения </t>
  </si>
  <si>
    <t xml:space="preserve">Ведомственная структура расходов бюджета Ивняковского сельского поселения на 2024 год </t>
  </si>
  <si>
    <t>Наименование</t>
  </si>
  <si>
    <t>Главный распорядитель</t>
  </si>
  <si>
    <t>Код функциональной статьи</t>
  </si>
  <si>
    <t>Код целевой классификации</t>
  </si>
  <si>
    <t>Вид       расходов</t>
  </si>
  <si>
    <t>Итого                      (руб.)</t>
  </si>
  <si>
    <t>2</t>
  </si>
  <si>
    <t>7</t>
  </si>
  <si>
    <t>Администрация Ивняковского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</si>
  <si>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</si>
  <si>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</si>
  <si>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</si>
  <si>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50.0.00.00000</t>
  </si>
  <si>
    <t>Глава муниципального образования</t>
  </si>
  <si>
    <t>50.0.00.63010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</si>
  <si>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</si>
  <si>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</si>
  <si>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Центральный аппарат</t>
  </si>
  <si>
    <t>50.0.00.63030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</si>
  <si>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</si>
  <si>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</si>
  <si>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</si>
  <si>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</si>
  <si>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</si>
  <si>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Переданное полномочие на уровень Ярославского муниципального района ,в соответствии с заключенным соглашением (Осуществление внешнего муниципального финансового контроля в поселении)</t>
  </si>
  <si>
    <t>50.0.00.63040</t>
  </si>
  <si>
    <t>Межбюджетные трансферты</t>
  </si>
  <si>
    <t>Переданное полномочие на уровень Ярославского муниципального района ,в соответствии с заключенным соглашением (Контроль по исполнению бюджета)</t>
  </si>
  <si>
    <t>50.0.00.63130</t>
  </si>
  <si>
    <t>Обеспечение проведения выборов и референдумов</t>
  </si>
  <si>
    <t>0107</t>
  </si>
  <si>
    <t>Проведение выборов представительных органов муниципального образования</t>
  </si>
  <si>
    <t>50.0.00.63050</t>
  </si>
  <si>
    <t>Проведение выборов Главы местного самоуправления</t>
  </si>
  <si>
    <t>50.0.00.63060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</si>
  <si>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</si>
  <si>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</si>
  <si>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</t>
  </si>
  <si>
    <t>50.0.00.63080</t>
  </si>
  <si>
    <t>Другие общегосударственные вопросы</t>
  </si>
  <si>
    <t>0113</t>
  </si>
  <si>
    <t>Муниципальная  программа "Эффективная власть в Ивняковском сельском поселении"</t>
  </si>
  <si>
    <t>21.0.00.00000</t>
  </si>
  <si>
    <t>Подпрограмма "Эффективная власть в Ивняковском сельском поселении"</t>
  </si>
  <si>
    <t>21.2.00.00000</t>
  </si>
  <si>
    <t>Формирование и эффективное управление муниципальной собственностью и земельными ресурсами Ивняковского сельского поселения</t>
  </si>
  <si>
    <t>21.2.10.00000</t>
  </si>
  <si>
    <t>Проведение кадастровых работ объектов недвижимости</t>
  </si>
  <si>
    <t>21.2.10.43420</t>
  </si>
  <si>
    <t>Содержание объектов недвижимости, находящихся в муниципальной собственности</t>
  </si>
  <si>
    <t>21.2.10.43570</t>
  </si>
  <si>
    <t>21.2.11.00000</t>
  </si>
  <si>
    <t>Исполнение муниципальных функций в части ежегодных членских и целевых взносов участников Совета муниципальных образований</t>
  </si>
  <si>
    <t>21.2.11.43560</t>
  </si>
  <si>
    <t xml:space="preserve">Прочие мероприятия для реализации программы «Эффективная власть в Ивняковском сельском поселении Ярославского муниципального района Ярославской области» </t>
  </si>
  <si>
    <t>21.2.11.43580</t>
  </si>
  <si>
    <t>Подпрограмма "Развитие информатизации в Ивняковском сельском поселении"</t>
  </si>
  <si>
    <t>21.3.00.00000</t>
  </si>
  <si>
    <t>Создание условий для развития информационного общества на территории поселения, обеспечение информационной безопасности деятельности органов местного самоуправления и  защиты муниципальных информационных ресурсов</t>
  </si>
  <si>
    <t>21.3.02.00000</t>
  </si>
  <si>
    <t>Реализация мероприятий для развития информационной инфраструктуры, обеспечения информационной безопасности и защиты муниципальных информационных ресурсов</t>
  </si>
  <si>
    <t>21.3.02.43590</t>
  </si>
  <si>
    <t>Мобилизационная и вневойсковая подготовка</t>
  </si>
  <si>
    <t>0203</t>
  </si>
  <si>
    <t>50.0.00.51180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</si>
  <si>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</si>
  <si>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</si>
  <si>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"Обеспечение пожарной безопасности"</t>
  </si>
  <si>
    <t>10.0.00.00000</t>
  </si>
  <si>
    <t xml:space="preserve">Подпрограмма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области» </t>
  </si>
  <si>
    <t>10.1.00.00000</t>
  </si>
  <si>
    <t>Повышение пожарной защищенности объектов инфраструктуры поселения</t>
  </si>
  <si>
    <t>10.1.01.00000</t>
  </si>
  <si>
    <t xml:space="preserve">Реализация мероприятий подпрограммы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 на 2020-2022 годы» </t>
  </si>
  <si>
    <t>10.1.01.43350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</si>
  <si>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</si>
  <si>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</si>
  <si>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общественного порядка и противодействие преступности на территории  Ивняковского сельского поселения"</t>
  </si>
  <si>
    <t>08.0.00.00000</t>
  </si>
  <si>
    <t xml:space="preserve">Подпрограмма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</si>
  <si>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>08.1.00.00000</t>
  </si>
  <si>
    <t>Проведение мероприятий, направленных на профилактику немедицинского потребления наркотиков и связанных с ними негативных социальных последствий, формирование здорового образа жизни</t>
  </si>
  <si>
    <t>08.1.01.00000</t>
  </si>
  <si>
    <t xml:space="preserve">Реализация мероприятий подпрограммы 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</si>
  <si>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>08.1.01.43310</t>
  </si>
  <si>
    <t xml:space="preserve">Подпрограмма «Профилактика правонарушений в сфере общественного порядка на территории Ивняковского сельского поселения Ярославского муниципального района Ярославской области" </t>
  </si>
  <si>
    <t>08.2.00.00000</t>
  </si>
  <si>
    <t>Проведение мероприятий, направленных на профилактику правонарушений в сфере общественного порядка на территории Ивняковского сельского поселения</t>
  </si>
  <si>
    <t>08.2.01.00000</t>
  </si>
  <si>
    <t>Организация деятельности народных дружин</t>
  </si>
  <si>
    <t>08.2.01.43410</t>
  </si>
  <si>
    <t>Иные межбюджетные трансферты поселениям на частичное финансирование первоочередных расходных обязательств, возникших при выполнении полномочий органов местного самоуправления, за исключением заработной платы и начислений на нее</t>
  </si>
  <si>
    <t>08.2.01.10850</t>
  </si>
  <si>
    <t>Мероприятия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</t>
  </si>
  <si>
    <t>08.3.00.00000</t>
  </si>
  <si>
    <t>Проведение мероприятий, направленных на противодействие незаконному обороту наркотических средств и психотропных веществ и злоупотребление ими на территории Ивняковского сельского поселения</t>
  </si>
  <si>
    <t>08.3.01.00000</t>
  </si>
  <si>
    <t xml:space="preserve">Реализация мероприятий подпрограммы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 </t>
  </si>
  <si>
    <t>08.3.01.43330</t>
  </si>
  <si>
    <t xml:space="preserve"> Подпрограмма «Противодействие экстремизму и профилактика терроризма на территории Ивняковского сельского поселения ЯМР "на 2021-2023 годы»</t>
  </si>
  <si>
    <t>08.4.00.00000</t>
  </si>
  <si>
    <t>Проведение мероприятий, направленных на противодействие экстремизма и профилактику терроризма на территории Ивняковского сельского поселения</t>
  </si>
  <si>
    <t>08.4.01.00000</t>
  </si>
  <si>
    <t>Реализация мероприятий подпрограммы «Противодействие экстремизму и профилактика терроризма на территории Ивняковского сельского поселения ЯМР"</t>
  </si>
  <si>
    <t>08.4.01.43340</t>
  </si>
  <si>
    <t xml:space="preserve"> Дорожное хозяйство (дорожные фонды)</t>
  </si>
  <si>
    <t>0409</t>
  </si>
  <si>
    <t>Муниципальная программа "Обеспечение качественными коммунальными услугами населения Ивняковского сельского поселения"</t>
  </si>
  <si>
    <t>14.0.00.00000</t>
  </si>
  <si>
    <t xml:space="preserve">Подпрограмма «Комплексная программа жилищно-коммунального хозяйства Ивняковского сельского поселения»
</t>
  </si>
  <si>
    <t>14.1.00.00000</t>
  </si>
  <si>
    <t>Организация благоустройства и озеленения территорий поселения</t>
  </si>
  <si>
    <t>14.1.03.00000</t>
  </si>
  <si>
    <t>Ремонт и содержание автомобильных дорог</t>
  </si>
  <si>
    <t>14.1.03.10340</t>
  </si>
  <si>
    <t>Жилищное хозяйство</t>
  </si>
  <si>
    <t>0501</t>
  </si>
  <si>
    <t>Муниципальная программа "Обеспечение доступным и комфортным жильем и коммунальными услугами граждан Ивняковского сельского поселения"</t>
  </si>
  <si>
    <t>05.0.00.00000</t>
  </si>
  <si>
    <t xml:space="preserve">Подпрограмма "Переселение граждан из жилищного фонда, признанного непригодным для проживания и (или) жилищного фонда  с высоким уровнем износа" </t>
  </si>
  <si>
    <t>05.2.00.00000</t>
  </si>
  <si>
    <t>Улучшение жилищных условий нуждающихся граждан, проживающих в жилых домах, не отвечающих установленным санитарным и техническим требованиям, и с высоким уровнем износа</t>
  </si>
  <si>
    <t>05.2.01.00000</t>
  </si>
  <si>
    <t>Мероприятия по реализации подпрограммы "Переселение граждан из жилищного фонда, признанного непригодным для проживания и (или) жилищного фонда  с высоким уровнем износа" на 2021-2023 годы</t>
  </si>
  <si>
    <t>05.2.01.43210</t>
  </si>
  <si>
    <t>Капитальные вложения в объекты недвижимого имущества государственной (муниципальной) собственности</t>
  </si>
  <si>
    <t>Подпрограмма «Создание условий для комфортного проживания отдельных категорий граждан Ивняковского сельского поселения»</t>
  </si>
  <si>
    <t>05.3.00.00000</t>
  </si>
  <si>
    <t>Оборудование объектов жилищного фонда для инвалидов с ограниченными возможностями передвижения</t>
  </si>
  <si>
    <t>05.3.01.00000</t>
  </si>
  <si>
    <t>Расходы на мероприятия по оборудованию многоквартирных домов приспособлениями для обеспечения их физической доступности для инвалидов с нарушениями опорно-двигательного аппарата</t>
  </si>
  <si>
    <t>05.3.01.70140</t>
  </si>
  <si>
    <t>Расходы на мероприятия по оборудованию многоквартирных домов приспособлениями для обеспечения их физической доступности для инвалидов с нарушениями опорно-двигательного аппарата за счет средств местного бюджета</t>
  </si>
  <si>
    <t>05.3.01.40140</t>
  </si>
  <si>
    <t>Организация содержания муниципального жилищного фонда</t>
  </si>
  <si>
    <t>14.1.01.00000</t>
  </si>
  <si>
    <t>Отчисления на капитальный ремонт за муниципальное имущество</t>
  </si>
  <si>
    <t>14.1.01.43430</t>
  </si>
  <si>
    <t>Оформление договоров социального найма жилых помещений</t>
  </si>
  <si>
    <t>14.1.01.43450</t>
  </si>
  <si>
    <t>Переданное полномочие на уровень Ярославского муниципального района , в соответствии с заключенным соглашением (муниципальный жилищный контроль)</t>
  </si>
  <si>
    <t>14.1.01.43630</t>
  </si>
  <si>
    <t>Коммунальное хозяйство</t>
  </si>
  <si>
    <t>0502</t>
  </si>
  <si>
    <t>Организация содержания жилищного фонда</t>
  </si>
  <si>
    <t>Оплата за свободный муниципальный жилищный фонд</t>
  </si>
  <si>
    <t>14.1.01.43440</t>
  </si>
  <si>
    <t>Организация бесперебойной работы систем жизнеобеспечения и обеспечение населения Ивняковского сельского поселения  коммунальными услугами</t>
  </si>
  <si>
    <t>14.1.02.00000</t>
  </si>
  <si>
    <t>Содержание бань</t>
  </si>
  <si>
    <t>14.1.02.43460</t>
  </si>
  <si>
    <t>Реконструкция, содержание, строительство шахтных колодцев</t>
  </si>
  <si>
    <t>14.1.02.10490</t>
  </si>
  <si>
    <t>Благоустройство</t>
  </si>
  <si>
    <t>0503</t>
  </si>
  <si>
    <t>Муниципальная программа "Формирование современной городской среды"</t>
  </si>
  <si>
    <t>06.0.00.00000</t>
  </si>
  <si>
    <t>Подпрограмма "Решаем вместе!""</t>
  </si>
  <si>
    <t>06.1.00.00000</t>
  </si>
  <si>
    <t>Региональный проект "Формирование комфортной городской среды"</t>
  </si>
  <si>
    <t>06.1.F2.00000</t>
  </si>
  <si>
    <t xml:space="preserve">Формирование современной городской среды </t>
  </si>
  <si>
    <t>06.1.F2.55550</t>
  </si>
  <si>
    <t>Реализация проекта комплексного благоустройства придомовых территорий и обустройства территорий для выгула животных "Наши дворы"</t>
  </si>
  <si>
    <t>06.1.02.0000</t>
  </si>
  <si>
    <t>Расходы на благоустройство дворовых территорий и обустройство территорий для выгула животных за счет средств местного бюджета</t>
  </si>
  <si>
    <t>06.1.02.40410</t>
  </si>
  <si>
    <t>06.1.02.70410</t>
  </si>
  <si>
    <t>Уличное освещение в населенных пунктах</t>
  </si>
  <si>
    <t>14.1.03.43480</t>
  </si>
  <si>
    <t xml:space="preserve">Выкашивание территории </t>
  </si>
  <si>
    <t>14.1.03.43490</t>
  </si>
  <si>
    <t xml:space="preserve">Обработка территорий общего пользования </t>
  </si>
  <si>
    <t>14.1.03.43510</t>
  </si>
  <si>
    <t>Закупка, установка и ремонт детских площадок</t>
  </si>
  <si>
    <t>14.1.03.43520</t>
  </si>
  <si>
    <t>Спиливание деревьев в населенных пунктах</t>
  </si>
  <si>
    <t>14.1.03.43540</t>
  </si>
  <si>
    <t>Прочие мероприятия по благоустройству</t>
  </si>
  <si>
    <t>14.1.03.43550</t>
  </si>
  <si>
    <t>Переданное полномочие на уровень Ярославского муниципального района , в соответствии с заключенным соглашением (муниципальный  контроль в сфере благоустройства)</t>
  </si>
  <si>
    <t>14.1.03.43640</t>
  </si>
  <si>
    <t>Другие вопросы в области жилищно-коммунального хозяйства</t>
  </si>
  <si>
    <t>0505</t>
  </si>
  <si>
    <t>Муниципальная программа "Обеспечение качественными коммунальными услугами населения Ивянковского сельского поселения"</t>
  </si>
  <si>
    <t xml:space="preserve">Подпрограмма «Комплексная программа жилищно-коммунального хозяйства Ивняковского сельского поселения» 
</t>
  </si>
  <si>
    <t>Содержание МУ "КЦРП"</t>
  </si>
  <si>
    <t>14.1.03.43470</t>
  </si>
  <si>
    <t>Профессиональная подготовка, переподготовка и повышение квалификации</t>
  </si>
  <si>
    <t>0705</t>
  </si>
  <si>
    <t>Подпрограмма"Развитие муниципальной службы в Ивняковском сельском поселении"</t>
  </si>
  <si>
    <t>21.1.00.00000</t>
  </si>
  <si>
    <t>Профессиональное развитие муниципальных служащих</t>
  </si>
  <si>
    <t>21.1.01.00000</t>
  </si>
  <si>
    <t>Реализация мероприятий подпрограммы "Развитие муниципальной службы в Администрации Ивняковского сельского поселения"</t>
  </si>
  <si>
    <t>21.1.01.43130</t>
  </si>
  <si>
    <t>Культура</t>
  </si>
  <si>
    <t>0801</t>
  </si>
  <si>
    <t xml:space="preserve">Создание условий для реализации программы  «Эффективная власть в Ивняковском сельском поселении » </t>
  </si>
  <si>
    <t>21.2.02.00000</t>
  </si>
  <si>
    <t xml:space="preserve">Межбюджетные трансферты на передачу осуществления части полномочий в сфере культуры </t>
  </si>
  <si>
    <t>21.2.11.43610</t>
  </si>
  <si>
    <t>Пенсионное обеспечение</t>
  </si>
  <si>
    <t>1001</t>
  </si>
  <si>
    <t>Выплаты пенсии за выслугу лет лицам, замещавшим должности муниципальной службы в Администрации Ивняковского сельского поселения</t>
  </si>
  <si>
    <t>50.0.00.63090</t>
  </si>
  <si>
    <t>Социальное обеспечение и иные выплаты населению</t>
  </si>
  <si>
    <t>Социальное обеспечение населения</t>
  </si>
  <si>
    <t>1003</t>
  </si>
  <si>
    <t>Подпрограмма "Поддержка молодых семей в приобретении (строительстве) жилья"</t>
  </si>
  <si>
    <t>05.1.00.00000</t>
  </si>
  <si>
    <t>Предоставление молодым семьям поддержки в приобретении (строительстве жилья) на территории Ярославской области</t>
  </si>
  <si>
    <t>05.1.01.00000</t>
  </si>
  <si>
    <t>Мероприятия по реализации подпрограммы "Поддержка молодых семей в приобретении (строительстве) жилья"</t>
  </si>
  <si>
    <t>05.1.01.L4970</t>
  </si>
  <si>
    <t>Социальные выплаты</t>
  </si>
  <si>
    <t>50.0.00.63100</t>
  </si>
  <si>
    <t>Итого</t>
  </si>
  <si>
    <t>Дефицит/профицит</t>
  </si>
  <si>
    <t>Приложение 3</t>
  </si>
  <si>
    <t>к решению Муниципального Совета Ивняковского сельского поселения</t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</si>
  <si>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</si>
  <si>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2024 год</t>
  </si>
  <si>
    <t>Вид расходов</t>
  </si>
  <si>
    <t>0300000</t>
  </si>
  <si>
    <t>Предоставление молодым семьям поддержки в приобретении (строительстве) жилья на территории Ярославской области</t>
  </si>
  <si>
    <t>0310000</t>
  </si>
  <si>
    <t>Подпрограмма "Переселение граждан из жилищного фонда, признанного непригодным для проживания и (или) жилищного фонда  с высоким уровнем износа"</t>
  </si>
  <si>
    <t>Мероприятия по реализации подпрограммы "Переселение граждан из жилищного фонда, признанного непригодным для проживания и (или) жилищного фонда  с высоким уровнем износа"</t>
  </si>
  <si>
    <t>Подпрограмма "Решаем вместе!"</t>
  </si>
  <si>
    <t>Мероприятия, направленные на формирование современной городской среды</t>
  </si>
  <si>
    <t>1100000</t>
  </si>
  <si>
    <t>Подпрограмма "Профилактика наркомании и токсикомании на территории Ивняковского сельского поселения"</t>
  </si>
  <si>
    <t xml:space="preserve">Реализация мероприятий подпрограммы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</si>
  <si>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>Подпрограмма «Профилактика правонарушений в сфере общественного порядка на территории Ивняковского сельского поселения "</t>
  </si>
  <si>
    <t xml:space="preserve">Мероприятия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 </t>
  </si>
  <si>
    <t xml:space="preserve">Реализация мероприятий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" </t>
  </si>
  <si>
    <t>Подпрограмма «Противодействие экстремизму и профилактика терроризма на территории Ивняковского сельского поселения ЯМР "</t>
  </si>
  <si>
    <t>Реализация мероприятий подпрограммы «Противодействие экстремизму и профилактика терроризма на территории Ивняковского сельского поселения ЯМР »</t>
  </si>
  <si>
    <t>10.0.00.0000</t>
  </si>
  <si>
    <t xml:space="preserve">Подпрограмма  «Укрепление пожарной безопасности в населенных пунктах на территории Ивняковского сельского поселения Ярославского муниципального района Ярославской области" </t>
  </si>
  <si>
    <t>10.1.00.0000</t>
  </si>
  <si>
    <t>Реализация мероприятий подпрограммы  «Укрепление пожарной безопасности в населенных пунктах на территории Ивняковского сельского поселения Ярославского муниципального района     Ярославской области"</t>
  </si>
  <si>
    <t>Организация бесперебойной работы систем жизнеобеспечения и обеспечение населения Ивняковского сельского поселения коммунальными услугами</t>
  </si>
  <si>
    <t xml:space="preserve">Муниципальная программа "Эффективная власть в Ивняковском сельском поселении" 
</t>
  </si>
  <si>
    <t>21.0.00.0000</t>
  </si>
  <si>
    <t>2110000</t>
  </si>
  <si>
    <t xml:space="preserve">Подпрограмма «Развитие муниципальной службы в Ивняковском сельском поселении» </t>
  </si>
  <si>
    <t>2117223</t>
  </si>
  <si>
    <t>2120000</t>
  </si>
  <si>
    <t>Подпрограмма «Эффективная власть в Ивняковском сельском поселении»</t>
  </si>
  <si>
    <t>Проведение кадастровых работ объектов недвижимости, проверка проектно сметной документации, услуги по проведению технического надзора</t>
  </si>
  <si>
    <t xml:space="preserve">Создание условий для реализации программы  «Эффективная власть в Ивняковском сельском поселении Ярославского муниципального района Ярославской области» </t>
  </si>
  <si>
    <t xml:space="preserve">Прочие мероприятия для реализации подпрограммы «Эффективная власть в Ивняковском сельском поселении Ярославского муниципального района Ярославской области» </t>
  </si>
  <si>
    <t>Подпрограмма "Развитие информатизации в Ивняковском сельского поселения"</t>
  </si>
  <si>
    <t>5000000</t>
  </si>
  <si>
    <t>5005118</t>
  </si>
  <si>
    <t>5005906</t>
  </si>
  <si>
    <t>5005909</t>
  </si>
  <si>
    <t>5008003</t>
  </si>
  <si>
    <t>Дефицит</t>
  </si>
  <si>
    <t>Приложение 2</t>
  </si>
  <si>
    <t>Ивняковского сельского поселения От   26 марта  2024 г. № 227</t>
  </si>
  <si>
    <t xml:space="preserve">Расходы бюджета Ивняковского сельского поселения на 2024 год по разделам и подразделам классификации расходов бюджетов Российской Федерации </t>
  </si>
  <si>
    <t>Код раздела, подраз-дела БК РФ</t>
  </si>
  <si>
    <t>0100</t>
  </si>
  <si>
    <t>Общегосударственные вопросы</t>
  </si>
  <si>
    <t>Обеспечение деятельности финансовых, налоговых, и таможенных органов и органов финансового (финансово-бюджетного) надзора</t>
  </si>
  <si>
    <t>0200</t>
  </si>
  <si>
    <t>Национальная оборона</t>
  </si>
  <si>
    <t xml:space="preserve">Мобилизационная и вневойсковая подготовка 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</si>
  <si>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</si>
  <si>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</si>
  <si>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</si>
  <si>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</si>
  <si>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Дорожное хозяйство (дорожные фонды)</t>
  </si>
  <si>
    <t>0500</t>
  </si>
  <si>
    <t>Жилищно-коммунальное хозяйство</t>
  </si>
  <si>
    <t>Коммунальное  хозяйство</t>
  </si>
  <si>
    <t>Другие вопросы в области ЖКХ</t>
  </si>
  <si>
    <t>0700</t>
  </si>
  <si>
    <t>Образование</t>
  </si>
  <si>
    <t>0900</t>
  </si>
  <si>
    <t>Здравоохранение и спорт</t>
  </si>
  <si>
    <t>0908</t>
  </si>
  <si>
    <t>Спорт и физическая культура</t>
  </si>
  <si>
    <t>0800</t>
  </si>
  <si>
    <t>Культура, кинематография</t>
  </si>
  <si>
    <t>1000</t>
  </si>
  <si>
    <t>Социальная политика</t>
  </si>
  <si>
    <t>ИТОГО:</t>
  </si>
  <si>
    <t>ПРОФИЦИТ (+)/ДЕФИЦИТ(-)</t>
  </si>
  <si>
    <t>к решению Муниципального совета Ивняковского сельского поселения</t>
  </si>
  <si>
    <t>от 27.12.2010 г. № 52</t>
  </si>
  <si>
    <t xml:space="preserve">Расходы бюджета Ивняковского сельского поселения на 2011 - 2013 годы в соответствии с классификацией доходов бюджетов Российской Федерации </t>
  </si>
  <si>
    <t>тыс. руб.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</si>
  <si>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</si>
  <si>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</si>
  <si>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</si>
  <si>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</si>
  <si>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</si>
  <si>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0112</t>
  </si>
  <si>
    <t>Резервный фонд</t>
  </si>
  <si>
    <t>0115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</si>
  <si>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</si>
  <si>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</si>
  <si>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0412</t>
  </si>
  <si>
    <t>Другие вопросы в области национальной экономики</t>
  </si>
  <si>
    <t>0707</t>
  </si>
  <si>
    <t>Молодежная политика и оздоровление детей</t>
  </si>
  <si>
    <t>Культура, кинематография и средства массовой информации</t>
  </si>
  <si>
    <t>1104</t>
  </si>
  <si>
    <t>1102</t>
  </si>
  <si>
    <t>Межбюджетные субсидии</t>
  </si>
  <si>
    <t>Расходы за счет средств от предпринимательской и иной приносящей доход деятельности</t>
  </si>
  <si>
    <t>Общий объем условно утвержденных расходов</t>
  </si>
  <si>
    <t>ВСЕГО РАСХОДОВ</t>
  </si>
  <si>
    <t>Приложение 5</t>
  </si>
  <si>
    <t>от 27.12.2010 г. №52</t>
  </si>
  <si>
    <t>Расходы бюджета Ивняковского сельского поселения на 2011-2013  годы  по ведомственной классификации расходов бюджетов Российской Федерации</t>
  </si>
  <si>
    <t>тыс.руб.</t>
  </si>
  <si>
    <t>Ведом. классиф.</t>
  </si>
  <si>
    <t>Подраздел</t>
  </si>
  <si>
    <t>Целевая статья</t>
  </si>
  <si>
    <t>Вид расхода</t>
  </si>
  <si>
    <t xml:space="preserve">Администрация Ивняковского сельского поселения </t>
  </si>
  <si>
    <t>840</t>
  </si>
  <si>
    <t>002 03 00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</si>
  <si>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</si>
  <si>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</si>
  <si>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</si>
  <si>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</si>
  <si>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002 04 00</t>
  </si>
  <si>
    <t>Проведение выборов представительного органа муниципального образования</t>
  </si>
  <si>
    <t>020 00 02</t>
  </si>
  <si>
    <t>Резервные фонды местных администраций</t>
  </si>
  <si>
    <t>070 05 00</t>
  </si>
  <si>
    <t>Прочие расходы</t>
  </si>
  <si>
    <t>013</t>
  </si>
  <si>
    <t xml:space="preserve">Осуществление первичного воинского учета на территориях,где отсутствуют военные комиссариаты </t>
  </si>
  <si>
    <t>001 36 00</t>
  </si>
  <si>
    <t>218 01 00</t>
  </si>
  <si>
    <t>Субсидия по областной программе "Обеспечение территорий муниципальных образований области градостроительной документацией"</t>
  </si>
  <si>
    <t>522 04 00</t>
  </si>
  <si>
    <t>Жилищно-коммунальное хозяйство хозяйство</t>
  </si>
  <si>
    <t>Мероприятия в области жилищного хозяйства</t>
  </si>
  <si>
    <t>3500300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</si>
  <si>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</si>
  <si>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</si>
  <si>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</si>
  <si>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</si>
  <si>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</si>
  <si>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</si>
  <si>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</si>
  <si>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</si>
  <si>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</si>
  <si>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</si>
  <si>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</si>
  <si>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Обеспечение деятельности подведомственных учреждений</t>
  </si>
  <si>
    <t>0029900</t>
  </si>
  <si>
    <t>Выполнение функций бюджетными учреждениями</t>
  </si>
  <si>
    <t>001</t>
  </si>
  <si>
    <t>Проведение мероприятий для детей и молодежи</t>
  </si>
  <si>
    <t>431 01 00</t>
  </si>
  <si>
    <t>440 99 00</t>
  </si>
  <si>
    <t>450 85 00</t>
  </si>
  <si>
    <t>Здравоохранение ,физическая культура и спорт</t>
  </si>
  <si>
    <t>Физическая культура и спорт</t>
  </si>
  <si>
    <t>Мероприятия в области здравоохранения ,спорта ,и физической культуры</t>
  </si>
  <si>
    <t>512 97 00</t>
  </si>
  <si>
    <t xml:space="preserve">Доплаты к пенсиям государственных служащих субъектов Российской Федерации и муниципальных служащих  </t>
  </si>
  <si>
    <t>4910100</t>
  </si>
  <si>
    <t>005</t>
  </si>
  <si>
    <t>5058600</t>
  </si>
  <si>
    <t>1100</t>
  </si>
  <si>
    <t>Субсидии бюджетам субъектами Российской Федерации и муниципальных образований  (межбюджетные субсидии)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</si>
  <si>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</si>
  <si>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521 05 00</t>
  </si>
  <si>
    <t>502</t>
  </si>
  <si>
    <t>Межбюджетные трансфетры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</si>
  <si>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</si>
  <si>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</si>
  <si>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 xml:space="preserve">Источники внутреннего финансирования дефицита бюджета Ивняковского сельского поселения на 2024 год </t>
  </si>
  <si>
    <t>Код</t>
  </si>
  <si>
    <t>840 01 05 00 00 00 0000 000</t>
  </si>
  <si>
    <t>Изменение остатков средств на счетах по учету средств бюджетов</t>
  </si>
  <si>
    <t xml:space="preserve">840 01 05 02 01 10 0000 510 </t>
  </si>
  <si>
    <t>Увеличение прочих остатков денежных средств бюджетов сельских поселений</t>
  </si>
  <si>
    <t>840 01 05 02 01 10 0000 610</t>
  </si>
  <si>
    <t>Уменьшение прочих остатков денежных средств бюджетов сельских поселений</t>
  </si>
  <si>
    <t xml:space="preserve">ИТОГО источников </t>
  </si>
  <si>
    <t>Приложение 6</t>
  </si>
  <si>
    <t xml:space="preserve">Распределение иных межбюджетных трансфертов бюджету муниципального района и бюджету Ивняковского СП ЯМР ЯО на осуществление части полномочий по решению вопросов местного значения в соответствии с заключенными соглашениями   на 2023 год </t>
  </si>
  <si>
    <t>Сумма</t>
  </si>
  <si>
    <t xml:space="preserve">Из Ивняковского СП в Ярославский муниципальный район:    </t>
  </si>
  <si>
    <t xml:space="preserve">По осуществлению контроля за исполнением бюджета Ивняковского сельского поселения 
</t>
  </si>
  <si>
    <t>По осуществлению внешнего муниципального финансового контроля</t>
  </si>
  <si>
    <t>По осуществлению части полномочий в сфере культуры</t>
  </si>
  <si>
    <t>По осуществлению муниципального жилищного контроля</t>
  </si>
  <si>
    <t>По осуществлению муниципального контроля в сфере благоустройства, предметом которого является соблюдение правил благоустройства территории поселения, требований к обеспечению доступности для инвалидов объектов социальной, инженерной и транспортной инфраструктур и предоставляемых услуг</t>
  </si>
  <si>
    <t>Из Ярославского муниципального района в Ивняковское СП</t>
  </si>
  <si>
    <t>1) Организация в границах поселения водоснабжения населения в населенных пунктах, где отсутствует централизованное водоснабжение (осуществление содержания, строительства и ремонта колодцев)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</si>
</sst>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0_ "/>
    <numFmt numFmtId="165" formatCode="_-* #,##0.00_р_._-;\-* #,##0.00_р_._-;_-* \-??_р_._-;_-@_-"/>
    <numFmt numFmtId="166" formatCode="000"/>
    <numFmt numFmtId="167" formatCode="0_ ;\-0\ "/>
    <numFmt numFmtId="168" formatCode="_-* #\ ##0.00_р_._-;\-* #\ ##0.00_р_._-;_-* \-??_р_._-;_-@_-"/>
    <numFmt numFmtId="169" formatCode="_-* #,##0.00\ _₽_-;\-* #,##0.00\ _₽_-;_-* \-??\ _₽_-;_-@_-"/>
    <numFmt numFmtId="170" formatCode="0.0"/>
    <numFmt numFmtId="171" formatCode="0.0000"/>
    <numFmt numFmtId="172" formatCode="0.00000"/>
  </numFmts>
  <fonts count="79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58"/>
      <name val="Times New Roman"/>
      <family val="1"/>
    </font>
    <font>
      <sz val="11"/>
      <color indexed="8"/>
      <name val="Times New Roman"/>
      <family val="1"/>
    </font>
    <font>
      <sz val="11"/>
      <color indexed="5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Calibri"/>
      <family val="2"/>
    </font>
    <font>
      <b/>
      <sz val="11"/>
      <name val="Arial Cyr"/>
      <family val="2"/>
    </font>
    <font>
      <b/>
      <sz val="11"/>
      <color indexed="8"/>
      <name val="Times New Roman"/>
      <family val="1"/>
    </font>
    <font>
      <sz val="12"/>
      <name val="Times New Roman Cyr"/>
      <family val="2"/>
    </font>
    <font>
      <sz val="12"/>
      <color indexed="10"/>
      <name val="Times New Roman Cyr"/>
      <family val="2"/>
    </font>
    <font>
      <sz val="12"/>
      <color indexed="10"/>
      <name val="Times New Roman"/>
      <family val="1"/>
    </font>
    <font>
      <b/>
      <sz val="12"/>
      <name val="Times New Roman Cyr"/>
      <family val="2"/>
    </font>
    <font>
      <sz val="11"/>
      <name val="Times New Roman Cyr"/>
      <family val="2"/>
    </font>
    <font>
      <b/>
      <sz val="11"/>
      <name val="Times New Roman Cyr"/>
      <family val="2"/>
    </font>
    <font>
      <i/>
      <sz val="11"/>
      <name val="Times New Roman CYR"/>
      <family val="2"/>
    </font>
    <font>
      <b/>
      <i/>
      <sz val="11"/>
      <name val="Times New Roman CYR"/>
      <family val="2"/>
    </font>
    <font>
      <i/>
      <sz val="11"/>
      <color indexed="10"/>
      <name val="Times New Roman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49" fontId="2" fillId="0" borderId="10" xfId="52" applyNumberFormat="1" applyFont="1" applyFill="1" applyBorder="1" applyAlignment="1" applyProtection="1">
      <alignment horizontal="center" vertical="center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36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6" borderId="10" xfId="52" applyNumberFormat="1" applyFont="1" applyFill="1" applyBorder="1" applyAlignment="1" applyProtection="1">
      <alignment horizontal="center" vertical="center"/>
      <protection hidden="1"/>
    </xf>
    <xf numFmtId="166" fontId="4" fillId="36" borderId="11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vertical="center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/>
      <protection hidden="1"/>
    </xf>
    <xf numFmtId="166" fontId="4" fillId="33" borderId="11" xfId="52" applyNumberFormat="1" applyFont="1" applyFill="1" applyBorder="1" applyAlignment="1" applyProtection="1">
      <alignment horizontal="center" vertical="center"/>
      <protection hidden="1"/>
    </xf>
    <xf numFmtId="0" fontId="5" fillId="37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7" borderId="10" xfId="52" applyNumberFormat="1" applyFont="1" applyFill="1" applyBorder="1" applyAlignment="1" applyProtection="1">
      <alignment horizontal="center" vertical="center"/>
      <protection hidden="1"/>
    </xf>
    <xf numFmtId="49" fontId="5" fillId="37" borderId="10" xfId="52" applyNumberFormat="1" applyFont="1" applyFill="1" applyBorder="1" applyAlignment="1" applyProtection="1">
      <alignment horizontal="center" vertical="center"/>
      <protection hidden="1"/>
    </xf>
    <xf numFmtId="166" fontId="5" fillId="37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166" fontId="2" fillId="0" borderId="11" xfId="52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5" fontId="2" fillId="0" borderId="10" xfId="52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Alignment="1">
      <alignment horizontal="center" vertical="center"/>
    </xf>
    <xf numFmtId="166" fontId="2" fillId="0" borderId="10" xfId="52" applyNumberFormat="1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Alignment="1">
      <alignment horizontal="center" vertical="center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166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37" borderId="0" xfId="0" applyFont="1" applyFill="1" applyAlignment="1">
      <alignment horizontal="center" vertical="center"/>
    </xf>
    <xf numFmtId="0" fontId="4" fillId="34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34" borderId="10" xfId="52" applyNumberFormat="1" applyFont="1" applyFill="1" applyBorder="1" applyAlignment="1" applyProtection="1">
      <alignment horizontal="center" vertical="center"/>
      <protection hidden="1"/>
    </xf>
    <xf numFmtId="49" fontId="4" fillId="34" borderId="10" xfId="52" applyNumberFormat="1" applyFont="1" applyFill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>
      <alignment horizontal="center" vertical="center"/>
    </xf>
    <xf numFmtId="0" fontId="6" fillId="0" borderId="11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 horizontal="center" vertical="center"/>
    </xf>
    <xf numFmtId="0" fontId="2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>
      <alignment/>
    </xf>
    <xf numFmtId="0" fontId="4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33" borderId="10" xfId="52" applyNumberFormat="1" applyFont="1" applyFill="1" applyBorder="1" applyAlignment="1" applyProtection="1">
      <alignment horizontal="left" vertical="center"/>
      <protection hidden="1"/>
    </xf>
    <xf numFmtId="166" fontId="4" fillId="33" borderId="11" xfId="52" applyNumberFormat="1" applyFont="1" applyFill="1" applyBorder="1" applyAlignment="1" applyProtection="1">
      <alignment horizontal="left" vertical="center"/>
      <protection hidden="1"/>
    </xf>
    <xf numFmtId="49" fontId="9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Alignment="1">
      <alignment vertical="center" wrapText="1"/>
    </xf>
    <xf numFmtId="49" fontId="6" fillId="37" borderId="10" xfId="52" applyNumberFormat="1" applyFont="1" applyFill="1" applyBorder="1" applyAlignment="1" applyProtection="1">
      <alignment horizontal="center" vertical="center"/>
      <protection hidden="1"/>
    </xf>
    <xf numFmtId="166" fontId="6" fillId="37" borderId="10" xfId="52" applyNumberFormat="1" applyFont="1" applyFill="1" applyBorder="1" applyAlignment="1" applyProtection="1">
      <alignment horizontal="center" vertical="center"/>
      <protection hidden="1"/>
    </xf>
    <xf numFmtId="166" fontId="6" fillId="37" borderId="11" xfId="52" applyNumberFormat="1" applyFont="1" applyFill="1" applyBorder="1" applyAlignment="1" applyProtection="1">
      <alignment horizontal="center" vertical="center"/>
      <protection hidden="1"/>
    </xf>
    <xf numFmtId="0" fontId="5" fillId="34" borderId="10" xfId="52" applyNumberFormat="1" applyFont="1" applyFill="1" applyBorder="1" applyAlignment="1" applyProtection="1">
      <alignment horizontal="left" vertical="center" wrapText="1"/>
      <protection hidden="1"/>
    </xf>
    <xf numFmtId="166" fontId="4" fillId="34" borderId="10" xfId="52" applyNumberFormat="1" applyFont="1" applyFill="1" applyBorder="1" applyAlignment="1" applyProtection="1">
      <alignment horizontal="center" vertical="center"/>
      <protection hidden="1"/>
    </xf>
    <xf numFmtId="49" fontId="5" fillId="34" borderId="10" xfId="52" applyNumberFormat="1" applyFont="1" applyFill="1" applyBorder="1" applyAlignment="1" applyProtection="1">
      <alignment horizontal="center" vertical="center"/>
      <protection hidden="1"/>
    </xf>
    <xf numFmtId="166" fontId="4" fillId="34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>
      <alignment/>
    </xf>
    <xf numFmtId="0" fontId="4" fillId="37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37" borderId="10" xfId="0" applyFont="1" applyFill="1" applyBorder="1" applyAlignment="1">
      <alignment horizontal="center" vertical="center"/>
    </xf>
    <xf numFmtId="49" fontId="2" fillId="37" borderId="10" xfId="52" applyNumberFormat="1" applyFont="1" applyFill="1" applyBorder="1" applyAlignment="1" applyProtection="1">
      <alignment horizontal="center" vertical="center"/>
      <protection hidden="1"/>
    </xf>
    <xf numFmtId="49" fontId="4" fillId="37" borderId="10" xfId="52" applyNumberFormat="1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>
      <alignment horizontal="center" vertical="center"/>
    </xf>
    <xf numFmtId="166" fontId="5" fillId="34" borderId="10" xfId="52" applyNumberFormat="1" applyFont="1" applyFill="1" applyBorder="1" applyAlignment="1" applyProtection="1">
      <alignment horizontal="center" vertical="center"/>
      <protection hidden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>
      <alignment horizontal="center" vertical="center"/>
    </xf>
    <xf numFmtId="166" fontId="12" fillId="0" borderId="12" xfId="52" applyNumberFormat="1" applyFont="1" applyFill="1" applyBorder="1" applyAlignment="1" applyProtection="1">
      <alignment horizontal="center" vertical="center"/>
      <protection hidden="1"/>
    </xf>
    <xf numFmtId="49" fontId="12" fillId="0" borderId="10" xfId="52" applyNumberFormat="1" applyFont="1" applyFill="1" applyBorder="1" applyAlignment="1" applyProtection="1">
      <alignment horizontal="center" vertical="center"/>
      <protection hidden="1"/>
    </xf>
    <xf numFmtId="166" fontId="6" fillId="0" borderId="10" xfId="52" applyNumberFormat="1" applyFont="1" applyFill="1" applyBorder="1" applyAlignment="1" applyProtection="1">
      <alignment horizontal="center" vertical="center"/>
      <protection hidden="1"/>
    </xf>
    <xf numFmtId="166" fontId="6" fillId="0" borderId="11" xfId="52" applyNumberFormat="1" applyFont="1" applyFill="1" applyBorder="1" applyAlignment="1" applyProtection="1">
      <alignment horizontal="center" vertical="center"/>
      <protection hidden="1"/>
    </xf>
    <xf numFmtId="165" fontId="6" fillId="0" borderId="11" xfId="52" applyNumberFormat="1" applyFont="1" applyFill="1" applyBorder="1" applyAlignment="1" applyProtection="1">
      <alignment horizontal="center" vertical="center"/>
      <protection hidden="1"/>
    </xf>
    <xf numFmtId="165" fontId="6" fillId="0" borderId="10" xfId="52" applyNumberFormat="1" applyFont="1" applyFill="1" applyBorder="1" applyAlignment="1" applyProtection="1">
      <alignment horizontal="center" vertical="center"/>
      <protection hidden="1"/>
    </xf>
    <xf numFmtId="166" fontId="5" fillId="37" borderId="11" xfId="52" applyNumberFormat="1" applyFont="1" applyFill="1" applyBorder="1" applyAlignment="1" applyProtection="1">
      <alignment horizontal="left" vertical="center"/>
      <protection hidden="1"/>
    </xf>
    <xf numFmtId="0" fontId="2" fillId="34" borderId="10" xfId="52" applyNumberFormat="1" applyFont="1" applyFill="1" applyBorder="1" applyAlignment="1" applyProtection="1">
      <alignment horizontal="left" vertical="center" wrapText="1"/>
      <protection hidden="1"/>
    </xf>
    <xf numFmtId="166" fontId="2" fillId="34" borderId="10" xfId="52" applyNumberFormat="1" applyFont="1" applyFill="1" applyBorder="1" applyAlignment="1" applyProtection="1">
      <alignment horizontal="center" vertical="center"/>
      <protection hidden="1"/>
    </xf>
    <xf numFmtId="49" fontId="2" fillId="34" borderId="10" xfId="52" applyNumberFormat="1" applyFont="1" applyFill="1" applyBorder="1" applyAlignment="1" applyProtection="1">
      <alignment horizontal="center" vertical="center"/>
      <protection hidden="1"/>
    </xf>
    <xf numFmtId="166" fontId="4" fillId="34" borderId="11" xfId="52" applyNumberFormat="1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>
      <alignment horizontal="center" vertical="center"/>
    </xf>
    <xf numFmtId="166" fontId="4" fillId="0" borderId="11" xfId="52" applyNumberFormat="1" applyFont="1" applyFill="1" applyBorder="1" applyAlignment="1" applyProtection="1">
      <alignment horizontal="left" vertical="center"/>
      <protection hidden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4" fillId="0" borderId="10" xfId="52" applyNumberFormat="1" applyFont="1" applyFill="1" applyBorder="1" applyAlignment="1" applyProtection="1">
      <alignment horizontal="left" vertical="center"/>
      <protection hidden="1"/>
    </xf>
    <xf numFmtId="166" fontId="2" fillId="37" borderId="11" xfId="52" applyNumberFormat="1" applyFont="1" applyFill="1" applyBorder="1" applyAlignment="1" applyProtection="1">
      <alignment horizontal="left" vertical="center"/>
      <protection hidden="1"/>
    </xf>
    <xf numFmtId="167" fontId="5" fillId="34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0" fontId="6" fillId="0" borderId="0" xfId="52" applyFont="1" applyFill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left" vertical="center"/>
      <protection/>
    </xf>
    <xf numFmtId="167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center" wrapText="1"/>
    </xf>
    <xf numFmtId="49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left" vertical="center"/>
    </xf>
    <xf numFmtId="1" fontId="2" fillId="0" borderId="11" xfId="52" applyNumberFormat="1" applyFont="1" applyFill="1" applyBorder="1" applyAlignment="1" applyProtection="1">
      <alignment horizontal="center" vertical="center"/>
      <protection hidden="1"/>
    </xf>
    <xf numFmtId="1" fontId="4" fillId="33" borderId="11" xfId="52" applyNumberFormat="1" applyFont="1" applyFill="1" applyBorder="1" applyAlignment="1" applyProtection="1">
      <alignment horizontal="center" vertical="center"/>
      <protection hidden="1"/>
    </xf>
    <xf numFmtId="1" fontId="2" fillId="37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166" fontId="2" fillId="0" borderId="11" xfId="52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13" fillId="38" borderId="10" xfId="52" applyNumberFormat="1" applyFont="1" applyFill="1" applyBorder="1" applyAlignment="1" applyProtection="1">
      <alignment horizontal="left" vertical="center" wrapText="1"/>
      <protection hidden="1"/>
    </xf>
    <xf numFmtId="0" fontId="13" fillId="38" borderId="10" xfId="52" applyNumberFormat="1" applyFont="1" applyFill="1" applyBorder="1" applyAlignment="1" applyProtection="1">
      <alignment horizontal="center" vertical="center"/>
      <protection hidden="1"/>
    </xf>
    <xf numFmtId="49" fontId="13" fillId="38" borderId="10" xfId="52" applyNumberFormat="1" applyFont="1" applyFill="1" applyBorder="1" applyAlignment="1" applyProtection="1">
      <alignment horizontal="center" vertical="center" wrapText="1"/>
      <protection hidden="1"/>
    </xf>
    <xf numFmtId="49" fontId="13" fillId="38" borderId="10" xfId="52" applyNumberFormat="1" applyFont="1" applyFill="1" applyBorder="1" applyAlignment="1" applyProtection="1">
      <alignment horizontal="center" vertical="center"/>
      <protection hidden="1"/>
    </xf>
    <xf numFmtId="166" fontId="13" fillId="38" borderId="11" xfId="52" applyNumberFormat="1" applyFont="1" applyFill="1" applyBorder="1" applyAlignment="1" applyProtection="1">
      <alignment horizontal="center" vertical="center"/>
      <protection hidden="1"/>
    </xf>
    <xf numFmtId="0" fontId="4" fillId="37" borderId="10" xfId="52" applyNumberFormat="1" applyFont="1" applyFill="1" applyBorder="1" applyAlignment="1" applyProtection="1">
      <alignment horizontal="center" vertical="center"/>
      <protection hidden="1"/>
    </xf>
    <xf numFmtId="166" fontId="4" fillId="37" borderId="11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>
      <alignment/>
    </xf>
    <xf numFmtId="166" fontId="12" fillId="0" borderId="10" xfId="52" applyNumberFormat="1" applyFont="1" applyFill="1" applyBorder="1" applyAlignment="1" applyProtection="1">
      <alignment horizontal="center" vertical="center"/>
      <protection hidden="1"/>
    </xf>
    <xf numFmtId="166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horizontal="left" vertical="center" wrapText="1"/>
      <protection hidden="1"/>
    </xf>
    <xf numFmtId="166" fontId="11" fillId="0" borderId="10" xfId="52" applyNumberFormat="1" applyFont="1" applyFill="1" applyBorder="1" applyAlignment="1" applyProtection="1">
      <alignment horizontal="center" vertical="center"/>
      <protection hidden="1"/>
    </xf>
    <xf numFmtId="49" fontId="11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2" xfId="52" applyNumberFormat="1" applyFont="1" applyFill="1" applyBorder="1" applyAlignment="1" applyProtection="1">
      <alignment horizontal="left" vertical="center" wrapText="1"/>
      <protection hidden="1"/>
    </xf>
    <xf numFmtId="49" fontId="12" fillId="39" borderId="12" xfId="52" applyNumberFormat="1" applyFont="1" applyFill="1" applyBorder="1" applyAlignment="1" applyProtection="1">
      <alignment horizontal="center" vertical="center"/>
      <protection hidden="1"/>
    </xf>
    <xf numFmtId="49" fontId="10" fillId="0" borderId="12" xfId="52" applyNumberFormat="1" applyFont="1" applyFill="1" applyBorder="1" applyAlignment="1" applyProtection="1">
      <alignment horizontal="center" vertical="center"/>
      <protection hidden="1"/>
    </xf>
    <xf numFmtId="166" fontId="12" fillId="39" borderId="13" xfId="52" applyNumberFormat="1" applyFont="1" applyFill="1" applyBorder="1" applyAlignment="1" applyProtection="1">
      <alignment horizontal="center" vertical="center"/>
      <protection hidden="1"/>
    </xf>
    <xf numFmtId="49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37" borderId="14" xfId="52" applyNumberFormat="1" applyFont="1" applyFill="1" applyBorder="1" applyAlignment="1" applyProtection="1">
      <alignment horizontal="left" vertical="center" wrapText="1"/>
      <protection hidden="1"/>
    </xf>
    <xf numFmtId="0" fontId="2" fillId="37" borderId="14" xfId="0" applyFont="1" applyFill="1" applyBorder="1" applyAlignment="1">
      <alignment horizontal="center" vertical="center"/>
    </xf>
    <xf numFmtId="49" fontId="2" fillId="37" borderId="14" xfId="52" applyNumberFormat="1" applyFont="1" applyFill="1" applyBorder="1" applyAlignment="1" applyProtection="1">
      <alignment horizontal="center" vertical="center"/>
      <protection hidden="1"/>
    </xf>
    <xf numFmtId="49" fontId="4" fillId="37" borderId="14" xfId="52" applyNumberFormat="1" applyFont="1" applyFill="1" applyBorder="1" applyAlignment="1" applyProtection="1">
      <alignment horizontal="center" vertical="center"/>
      <protection hidden="1"/>
    </xf>
    <xf numFmtId="1" fontId="2" fillId="37" borderId="15" xfId="52" applyNumberFormat="1" applyFont="1" applyFill="1" applyBorder="1" applyAlignment="1" applyProtection="1">
      <alignment horizontal="center" vertical="center"/>
      <protection hidden="1"/>
    </xf>
    <xf numFmtId="166" fontId="12" fillId="0" borderId="11" xfId="52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9" fontId="13" fillId="38" borderId="10" xfId="0" applyNumberFormat="1" applyFont="1" applyFill="1" applyBorder="1" applyAlignment="1">
      <alignment horizontal="center" vertical="center"/>
    </xf>
    <xf numFmtId="49" fontId="5" fillId="37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37" borderId="11" xfId="52" applyNumberFormat="1" applyFont="1" applyFill="1" applyBorder="1" applyAlignment="1" applyProtection="1">
      <alignment horizontal="center" vertical="center"/>
      <protection hidden="1"/>
    </xf>
    <xf numFmtId="49" fontId="4" fillId="34" borderId="11" xfId="52" applyNumberFormat="1" applyFont="1" applyFill="1" applyBorder="1" applyAlignment="1" applyProtection="1">
      <alignment horizontal="center" vertical="center"/>
      <protection hidden="1"/>
    </xf>
    <xf numFmtId="165" fontId="2" fillId="0" borderId="11" xfId="52" applyNumberFormat="1" applyFont="1" applyFill="1" applyBorder="1" applyAlignment="1" applyProtection="1">
      <alignment horizontal="right" vertical="center"/>
      <protection hidden="1"/>
    </xf>
    <xf numFmtId="0" fontId="13" fillId="38" borderId="10" xfId="52" applyFont="1" applyFill="1" applyBorder="1" applyAlignment="1" applyProtection="1">
      <alignment horizontal="center" vertical="center"/>
      <protection hidden="1"/>
    </xf>
    <xf numFmtId="49" fontId="15" fillId="38" borderId="10" xfId="52" applyNumberFormat="1" applyFont="1" applyFill="1" applyBorder="1" applyAlignment="1" applyProtection="1">
      <alignment horizontal="center" vertical="center"/>
      <protection hidden="1"/>
    </xf>
    <xf numFmtId="0" fontId="15" fillId="38" borderId="11" xfId="52" applyFont="1" applyFill="1" applyBorder="1" applyAlignment="1" applyProtection="1">
      <alignment horizontal="center" vertical="center"/>
      <protection hidden="1"/>
    </xf>
    <xf numFmtId="0" fontId="2" fillId="37" borderId="11" xfId="52" applyFont="1" applyFill="1" applyBorder="1" applyAlignment="1" applyProtection="1">
      <alignment horizontal="center" vertical="center"/>
      <protection hidden="1"/>
    </xf>
    <xf numFmtId="0" fontId="2" fillId="34" borderId="11" xfId="52" applyFont="1" applyFill="1" applyBorder="1" applyAlignment="1" applyProtection="1">
      <alignment horizontal="center" vertical="center"/>
      <protection hidden="1"/>
    </xf>
    <xf numFmtId="0" fontId="2" fillId="0" borderId="11" xfId="52" applyFont="1" applyFill="1" applyBorder="1" applyAlignment="1" applyProtection="1">
      <alignment horizontal="center" vertical="center"/>
      <protection hidden="1"/>
    </xf>
    <xf numFmtId="0" fontId="4" fillId="34" borderId="11" xfId="52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49" fontId="4" fillId="40" borderId="10" xfId="0" applyNumberFormat="1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1" fillId="0" borderId="0" xfId="52" applyFont="1" applyFill="1">
      <alignment/>
      <protection/>
    </xf>
    <xf numFmtId="0" fontId="1" fillId="0" borderId="0" xfId="52" applyFont="1" applyFill="1" applyAlignment="1">
      <alignment vertical="center"/>
      <protection/>
    </xf>
    <xf numFmtId="49" fontId="1" fillId="0" borderId="0" xfId="52" applyNumberFormat="1" applyFont="1" applyFill="1" applyAlignment="1">
      <alignment horizontal="center" vertical="center"/>
      <protection/>
    </xf>
    <xf numFmtId="4" fontId="1" fillId="0" borderId="0" xfId="52" applyNumberFormat="1" applyFont="1" applyFill="1" applyAlignment="1">
      <alignment horizontal="center" vertical="center"/>
      <protection/>
    </xf>
    <xf numFmtId="0" fontId="16" fillId="0" borderId="0" xfId="52" applyFont="1" applyFill="1" applyAlignment="1">
      <alignment vertical="center"/>
      <protection/>
    </xf>
    <xf numFmtId="0" fontId="11" fillId="0" borderId="0" xfId="52" applyFont="1" applyFill="1" applyProtection="1">
      <alignment/>
      <protection hidden="1"/>
    </xf>
    <xf numFmtId="0" fontId="11" fillId="0" borderId="0" xfId="52" applyFont="1" applyFill="1" applyAlignment="1" applyProtection="1">
      <alignment vertical="center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Font="1" applyFill="1" applyAlignment="1" applyProtection="1">
      <alignment vertical="center"/>
      <protection hidden="1"/>
    </xf>
    <xf numFmtId="49" fontId="1" fillId="0" borderId="0" xfId="52" applyNumberFormat="1" applyFont="1" applyFill="1" applyAlignment="1" applyProtection="1">
      <alignment horizontal="center" vertical="center"/>
      <protection hidden="1"/>
    </xf>
    <xf numFmtId="4" fontId="1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11" fillId="0" borderId="12" xfId="52" applyFont="1" applyFill="1" applyBorder="1" applyProtection="1">
      <alignment/>
      <protection hidden="1"/>
    </xf>
    <xf numFmtId="0" fontId="11" fillId="0" borderId="13" xfId="52" applyFont="1" applyFill="1" applyBorder="1" applyProtection="1">
      <alignment/>
      <protection hidden="1"/>
    </xf>
    <xf numFmtId="0" fontId="1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2" applyFont="1" applyFill="1" applyBorder="1" applyProtection="1">
      <alignment/>
      <protection hidden="1"/>
    </xf>
    <xf numFmtId="0" fontId="10" fillId="0" borderId="17" xfId="52" applyNumberFormat="1" applyFont="1" applyFill="1" applyBorder="1" applyAlignment="1" applyProtection="1">
      <alignment horizontal="center" vertical="center"/>
      <protection hidden="1"/>
    </xf>
    <xf numFmtId="0" fontId="17" fillId="41" borderId="10" xfId="52" applyNumberFormat="1" applyFont="1" applyFill="1" applyBorder="1" applyAlignment="1" applyProtection="1">
      <alignment horizontal="left" vertical="center" wrapText="1"/>
      <protection hidden="1"/>
    </xf>
    <xf numFmtId="49" fontId="17" fillId="41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8" xfId="52" applyNumberFormat="1" applyFont="1" applyFill="1" applyBorder="1" applyAlignment="1" applyProtection="1">
      <alignment horizontal="center" vertical="center"/>
      <protection hidden="1"/>
    </xf>
    <xf numFmtId="0" fontId="18" fillId="42" borderId="10" xfId="52" applyNumberFormat="1" applyFont="1" applyFill="1" applyBorder="1" applyAlignment="1" applyProtection="1">
      <alignment horizontal="left" vertical="center" wrapText="1"/>
      <protection hidden="1"/>
    </xf>
    <xf numFmtId="49" fontId="18" fillId="42" borderId="10" xfId="52" applyNumberFormat="1" applyFont="1" applyFill="1" applyBorder="1" applyAlignment="1" applyProtection="1">
      <alignment horizontal="center" vertical="center"/>
      <protection hidden="1"/>
    </xf>
    <xf numFmtId="0" fontId="9" fillId="34" borderId="10" xfId="52" applyNumberFormat="1" applyFont="1" applyFill="1" applyBorder="1" applyAlignment="1" applyProtection="1">
      <alignment horizontal="left" vertical="center" wrapText="1"/>
      <protection hidden="1"/>
    </xf>
    <xf numFmtId="49" fontId="9" fillId="34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3" xfId="52" applyNumberFormat="1" applyFont="1" applyFill="1" applyBorder="1" applyAlignment="1" applyProtection="1">
      <alignment horizontal="center" vertical="center"/>
      <protection hidden="1"/>
    </xf>
    <xf numFmtId="0" fontId="12" fillId="0" borderId="12" xfId="52" applyNumberFormat="1" applyFont="1" applyFill="1" applyBorder="1" applyAlignment="1" applyProtection="1">
      <alignment horizontal="center" vertical="center"/>
      <protection hidden="1"/>
    </xf>
    <xf numFmtId="0" fontId="9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8" xfId="52" applyNumberFormat="1" applyFont="1" applyFill="1" applyBorder="1" applyAlignment="1" applyProtection="1">
      <alignment horizontal="center" vertical="center"/>
      <protection hidden="1"/>
    </xf>
    <xf numFmtId="0" fontId="12" fillId="0" borderId="17" xfId="52" applyNumberFormat="1" applyFont="1" applyFill="1" applyBorder="1" applyAlignment="1" applyProtection="1">
      <alignment horizontal="center" vertical="center"/>
      <protection hidden="1"/>
    </xf>
    <xf numFmtId="49" fontId="9" fillId="39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8" xfId="52" applyNumberFormat="1" applyFont="1" applyFill="1" applyBorder="1" applyAlignment="1" applyProtection="1">
      <alignment horizontal="center" vertical="center"/>
      <protection hidden="1"/>
    </xf>
    <xf numFmtId="0" fontId="11" fillId="0" borderId="17" xfId="52" applyNumberFormat="1" applyFont="1" applyFill="1" applyBorder="1" applyAlignment="1" applyProtection="1">
      <alignment horizontal="center" vertical="center"/>
      <protection hidden="1"/>
    </xf>
    <xf numFmtId="0" fontId="17" fillId="41" borderId="10" xfId="52" applyNumberFormat="1" applyFont="1" applyFill="1" applyBorder="1" applyAlignment="1" applyProtection="1">
      <alignment vertical="center" wrapText="1"/>
      <protection hidden="1"/>
    </xf>
    <xf numFmtId="0" fontId="12" fillId="0" borderId="16" xfId="52" applyFont="1" applyFill="1" applyBorder="1" applyProtection="1">
      <alignment/>
      <protection hidden="1"/>
    </xf>
    <xf numFmtId="0" fontId="19" fillId="0" borderId="0" xfId="52" applyFont="1" applyFill="1" applyAlignment="1">
      <alignment vertical="center"/>
      <protection/>
    </xf>
    <xf numFmtId="0" fontId="20" fillId="0" borderId="0" xfId="52" applyFont="1" applyFill="1" applyAlignment="1">
      <alignment vertical="center"/>
      <protection/>
    </xf>
    <xf numFmtId="0" fontId="20" fillId="0" borderId="0" xfId="52" applyFont="1" applyFill="1">
      <alignment/>
      <protection/>
    </xf>
    <xf numFmtId="0" fontId="9" fillId="0" borderId="16" xfId="52" applyFont="1" applyFill="1" applyBorder="1" applyProtection="1">
      <alignment/>
      <protection hidden="1"/>
    </xf>
    <xf numFmtId="0" fontId="9" fillId="0" borderId="18" xfId="52" applyNumberFormat="1" applyFont="1" applyFill="1" applyBorder="1" applyAlignment="1" applyProtection="1">
      <alignment horizontal="center" vertical="center"/>
      <protection hidden="1"/>
    </xf>
    <xf numFmtId="0" fontId="9" fillId="0" borderId="17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Font="1" applyFill="1" applyAlignment="1">
      <alignment vertical="center"/>
      <protection/>
    </xf>
    <xf numFmtId="0" fontId="21" fillId="0" borderId="0" xfId="52" applyFont="1" applyFill="1" applyAlignment="1">
      <alignment vertical="center"/>
      <protection/>
    </xf>
    <xf numFmtId="0" fontId="21" fillId="0" borderId="0" xfId="52" applyFont="1" applyFill="1">
      <alignment/>
      <protection/>
    </xf>
    <xf numFmtId="49" fontId="17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6" xfId="52" applyFont="1" applyFill="1" applyBorder="1" applyAlignment="1" applyProtection="1">
      <alignment vertical="center"/>
      <protection hidden="1"/>
    </xf>
    <xf numFmtId="0" fontId="10" fillId="0" borderId="17" xfId="52" applyNumberFormat="1" applyFont="1" applyFill="1" applyBorder="1" applyAlignment="1" applyProtection="1">
      <alignment vertical="center"/>
      <protection hidden="1"/>
    </xf>
    <xf numFmtId="49" fontId="8" fillId="39" borderId="10" xfId="52" applyNumberFormat="1" applyFont="1" applyFill="1" applyBorder="1" applyAlignment="1" applyProtection="1">
      <alignment horizontal="center" vertical="center"/>
      <protection hidden="1"/>
    </xf>
    <xf numFmtId="49" fontId="18" fillId="41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6" xfId="52" applyFont="1" applyFill="1" applyBorder="1" applyProtection="1">
      <alignment/>
      <protection hidden="1"/>
    </xf>
    <xf numFmtId="0" fontId="22" fillId="0" borderId="17" xfId="52" applyNumberFormat="1" applyFont="1" applyFill="1" applyBorder="1" applyAlignment="1" applyProtection="1">
      <alignment horizontal="center" vertical="center"/>
      <protection hidden="1"/>
    </xf>
    <xf numFmtId="0" fontId="22" fillId="0" borderId="0" xfId="52" applyNumberFormat="1" applyFont="1" applyFill="1" applyBorder="1" applyAlignment="1" applyProtection="1">
      <alignment horizontal="center" vertical="center"/>
      <protection hidden="1"/>
    </xf>
    <xf numFmtId="0" fontId="23" fillId="0" borderId="0" xfId="52" applyFont="1" applyFill="1" applyAlignment="1">
      <alignment vertical="center"/>
      <protection/>
    </xf>
    <xf numFmtId="0" fontId="24" fillId="0" borderId="0" xfId="52" applyFont="1" applyFill="1" applyAlignment="1">
      <alignment vertical="center"/>
      <protection/>
    </xf>
    <xf numFmtId="0" fontId="24" fillId="0" borderId="0" xfId="52" applyFont="1" applyFill="1">
      <alignment/>
      <protection/>
    </xf>
    <xf numFmtId="0" fontId="12" fillId="0" borderId="0" xfId="52" applyNumberFormat="1" applyFont="1" applyFill="1" applyBorder="1" applyAlignment="1" applyProtection="1">
      <alignment horizontal="center" vertical="center"/>
      <protection hidden="1"/>
    </xf>
    <xf numFmtId="0" fontId="9" fillId="34" borderId="0" xfId="52" applyFont="1" applyFill="1" applyAlignment="1">
      <alignment horizontal="left" vertical="center" wrapText="1"/>
      <protection/>
    </xf>
    <xf numFmtId="0" fontId="9" fillId="34" borderId="10" xfId="52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8" fillId="0" borderId="0" xfId="52" applyFont="1" applyFill="1" applyAlignment="1">
      <alignment vertical="center"/>
      <protection/>
    </xf>
    <xf numFmtId="0" fontId="25" fillId="0" borderId="0" xfId="0" applyFont="1" applyAlignment="1">
      <alignment horizontal="left" vertical="center"/>
    </xf>
    <xf numFmtId="0" fontId="8" fillId="0" borderId="12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4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NumberFormat="1" applyFont="1" applyFill="1" applyBorder="1" applyAlignment="1" applyProtection="1">
      <alignment horizontal="center" vertical="center"/>
      <protection hidden="1"/>
    </xf>
    <xf numFmtId="49" fontId="17" fillId="0" borderId="14" xfId="52" applyNumberFormat="1" applyFont="1" applyFill="1" applyBorder="1" applyAlignment="1" applyProtection="1">
      <alignment horizontal="center" vertical="center"/>
      <protection hidden="1"/>
    </xf>
    <xf numFmtId="0" fontId="17" fillId="41" borderId="14" xfId="52" applyNumberFormat="1" applyFont="1" applyFill="1" applyBorder="1" applyAlignment="1" applyProtection="1">
      <alignment horizontal="left" vertical="center" wrapText="1"/>
      <protection hidden="1"/>
    </xf>
    <xf numFmtId="49" fontId="17" fillId="41" borderId="14" xfId="52" applyNumberFormat="1" applyFont="1" applyFill="1" applyBorder="1" applyAlignment="1" applyProtection="1">
      <alignment horizontal="center" vertical="center"/>
      <protection hidden="1"/>
    </xf>
    <xf numFmtId="0" fontId="18" fillId="42" borderId="10" xfId="52" applyNumberFormat="1" applyFont="1" applyFill="1" applyBorder="1" applyAlignment="1" applyProtection="1">
      <alignment horizontal="center" vertical="center" wrapText="1"/>
      <protection hidden="1"/>
    </xf>
    <xf numFmtId="0" fontId="9" fillId="34" borderId="10" xfId="0" applyFont="1" applyFill="1" applyBorder="1" applyAlignment="1">
      <alignment horizontal="justify" vertical="center"/>
    </xf>
    <xf numFmtId="49" fontId="8" fillId="34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justify" vertical="center"/>
    </xf>
    <xf numFmtId="0" fontId="24" fillId="0" borderId="0" xfId="52" applyFont="1" applyFill="1" applyProtection="1">
      <alignment/>
      <protection hidden="1"/>
    </xf>
    <xf numFmtId="0" fontId="24" fillId="0" borderId="10" xfId="52" applyFont="1" applyFill="1" applyBorder="1" applyProtection="1">
      <alignment/>
      <protection hidden="1"/>
    </xf>
    <xf numFmtId="0" fontId="24" fillId="0" borderId="11" xfId="52" applyFont="1" applyFill="1" applyBorder="1" applyProtection="1">
      <alignment/>
      <protection hidden="1"/>
    </xf>
    <xf numFmtId="0" fontId="17" fillId="33" borderId="10" xfId="52" applyFont="1" applyFill="1" applyBorder="1" applyAlignment="1" applyProtection="1">
      <alignment vertical="center"/>
      <protection hidden="1"/>
    </xf>
    <xf numFmtId="49" fontId="17" fillId="33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Font="1" applyFill="1" applyBorder="1" applyProtection="1">
      <alignment/>
      <protection hidden="1"/>
    </xf>
    <xf numFmtId="0" fontId="17" fillId="40" borderId="10" xfId="52" applyFont="1" applyFill="1" applyBorder="1" applyAlignment="1" applyProtection="1">
      <alignment vertical="center"/>
      <protection hidden="1"/>
    </xf>
    <xf numFmtId="49" fontId="8" fillId="4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justify" vertical="center"/>
    </xf>
    <xf numFmtId="0" fontId="2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justify" vertical="center" wrapText="1"/>
    </xf>
    <xf numFmtId="4" fontId="4" fillId="37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vertical="center"/>
    </xf>
    <xf numFmtId="4" fontId="27" fillId="0" borderId="0" xfId="0" applyNumberFormat="1" applyFont="1" applyAlignment="1">
      <alignment/>
    </xf>
    <xf numFmtId="0" fontId="16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6" fillId="0" borderId="10" xfId="52" applyNumberFormat="1" applyFont="1" applyFill="1" applyBorder="1" applyAlignment="1" applyProtection="1">
      <alignment vertical="center" wrapText="1"/>
      <protection hidden="1"/>
    </xf>
    <xf numFmtId="4" fontId="2" fillId="0" borderId="19" xfId="0" applyNumberFormat="1" applyFont="1" applyBorder="1" applyAlignment="1">
      <alignment vertical="center"/>
    </xf>
    <xf numFmtId="0" fontId="26" fillId="0" borderId="14" xfId="0" applyFont="1" applyBorder="1" applyAlignment="1">
      <alignment horizontal="justify" vertical="center" wrapText="1"/>
    </xf>
    <xf numFmtId="0" fontId="29" fillId="37" borderId="10" xfId="0" applyFont="1" applyFill="1" applyBorder="1" applyAlignment="1">
      <alignment horizontal="justify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0" fontId="30" fillId="39" borderId="10" xfId="0" applyFont="1" applyFill="1" applyBorder="1" applyAlignment="1">
      <alignment horizontal="justify" vertical="center" wrapText="1"/>
    </xf>
    <xf numFmtId="49" fontId="4" fillId="40" borderId="10" xfId="0" applyNumberFormat="1" applyFont="1" applyFill="1" applyBorder="1" applyAlignment="1">
      <alignment horizontal="center" vertical="center" wrapText="1"/>
    </xf>
    <xf numFmtId="0" fontId="28" fillId="40" borderId="10" xfId="0" applyFont="1" applyFill="1" applyBorder="1" applyAlignment="1">
      <alignment horizontal="justify" vertical="center" wrapText="1"/>
    </xf>
    <xf numFmtId="4" fontId="2" fillId="40" borderId="1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justify" vertical="center"/>
    </xf>
    <xf numFmtId="0" fontId="31" fillId="37" borderId="0" xfId="0" applyFont="1" applyFill="1" applyAlignment="1">
      <alignment/>
    </xf>
    <xf numFmtId="0" fontId="32" fillId="0" borderId="0" xfId="0" applyFont="1" applyAlignment="1">
      <alignment/>
    </xf>
    <xf numFmtId="49" fontId="28" fillId="37" borderId="10" xfId="0" applyNumberFormat="1" applyFont="1" applyFill="1" applyBorder="1" applyAlignment="1">
      <alignment horizontal="left" vertical="center" wrapText="1"/>
    </xf>
    <xf numFmtId="4" fontId="13" fillId="38" borderId="10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0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justify" vertical="center"/>
    </xf>
    <xf numFmtId="170" fontId="12" fillId="0" borderId="0" xfId="0" applyNumberFormat="1" applyFont="1" applyAlignment="1">
      <alignment horizontal="righ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42" borderId="10" xfId="0" applyNumberFormat="1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justify" vertical="center" wrapText="1"/>
    </xf>
    <xf numFmtId="170" fontId="10" fillId="42" borderId="10" xfId="0" applyNumberFormat="1" applyFont="1" applyFill="1" applyBorder="1" applyAlignment="1">
      <alignment vertical="center"/>
    </xf>
    <xf numFmtId="170" fontId="10" fillId="39" borderId="0" xfId="0" applyNumberFormat="1" applyFont="1" applyFill="1" applyBorder="1" applyAlignment="1">
      <alignment vertical="center"/>
    </xf>
    <xf numFmtId="0" fontId="10" fillId="39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170" fontId="2" fillId="0" borderId="1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70" fontId="2" fillId="0" borderId="1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3" fillId="40" borderId="10" xfId="0" applyFont="1" applyFill="1" applyBorder="1" applyAlignment="1">
      <alignment horizontal="justify" vertical="center" wrapText="1"/>
    </xf>
    <xf numFmtId="170" fontId="4" fillId="40" borderId="10" xfId="0" applyNumberFormat="1" applyFont="1" applyFill="1" applyBorder="1" applyAlignment="1">
      <alignment vertical="center"/>
    </xf>
    <xf numFmtId="170" fontId="4" fillId="39" borderId="0" xfId="0" applyNumberFormat="1" applyFont="1" applyFill="1" applyBorder="1" applyAlignment="1">
      <alignment vertical="center"/>
    </xf>
    <xf numFmtId="170" fontId="2" fillId="39" borderId="0" xfId="0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vertical="center"/>
    </xf>
    <xf numFmtId="171" fontId="4" fillId="40" borderId="10" xfId="0" applyNumberFormat="1" applyFont="1" applyFill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0" fontId="4" fillId="40" borderId="10" xfId="0" applyFont="1" applyFill="1" applyBorder="1" applyAlignment="1">
      <alignment horizontal="justify" vertical="center" wrapText="1"/>
    </xf>
    <xf numFmtId="49" fontId="4" fillId="4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170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 vertical="center"/>
    </xf>
    <xf numFmtId="172" fontId="4" fillId="35" borderId="10" xfId="0" applyNumberFormat="1" applyFont="1" applyFill="1" applyBorder="1" applyAlignment="1">
      <alignment vertical="center"/>
    </xf>
    <xf numFmtId="170" fontId="4" fillId="35" borderId="10" xfId="0" applyNumberFormat="1" applyFont="1" applyFill="1" applyBorder="1" applyAlignment="1">
      <alignment vertical="center"/>
    </xf>
    <xf numFmtId="2" fontId="4" fillId="39" borderId="10" xfId="0" applyNumberFormat="1" applyFont="1" applyFill="1" applyBorder="1" applyAlignment="1">
      <alignment vertical="center"/>
    </xf>
    <xf numFmtId="170" fontId="4" fillId="39" borderId="10" xfId="0" applyNumberFormat="1" applyFont="1" applyFill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4" fillId="0" borderId="0" xfId="0" applyFont="1" applyFill="1" applyAlignment="1">
      <alignment/>
    </xf>
    <xf numFmtId="49" fontId="34" fillId="0" borderId="0" xfId="0" applyNumberFormat="1" applyFont="1" applyFill="1" applyAlignment="1">
      <alignment horizontal="center"/>
    </xf>
    <xf numFmtId="170" fontId="34" fillId="0" borderId="0" xfId="0" applyNumberFormat="1" applyFont="1" applyFill="1" applyAlignment="1">
      <alignment/>
    </xf>
    <xf numFmtId="0" fontId="35" fillId="39" borderId="0" xfId="0" applyFont="1" applyFill="1" applyAlignment="1">
      <alignment/>
    </xf>
    <xf numFmtId="0" fontId="34" fillId="39" borderId="0" xfId="0" applyFont="1" applyFill="1" applyAlignment="1">
      <alignment/>
    </xf>
    <xf numFmtId="0" fontId="16" fillId="0" borderId="0" xfId="0" applyFont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39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6" fillId="39" borderId="0" xfId="0" applyFont="1" applyFill="1" applyAlignment="1">
      <alignment vertical="center"/>
    </xf>
    <xf numFmtId="0" fontId="34" fillId="39" borderId="0" xfId="0" applyFont="1" applyFill="1" applyAlignment="1">
      <alignment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8" fillId="39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70" fontId="39" fillId="0" borderId="10" xfId="0" applyNumberFormat="1" applyFont="1" applyFill="1" applyBorder="1" applyAlignment="1">
      <alignment vertical="center"/>
    </xf>
    <xf numFmtId="1" fontId="39" fillId="0" borderId="10" xfId="0" applyNumberFormat="1" applyFont="1" applyFill="1" applyBorder="1" applyAlignment="1">
      <alignment vertical="center"/>
    </xf>
    <xf numFmtId="0" fontId="39" fillId="39" borderId="0" xfId="0" applyFont="1" applyFill="1" applyAlignment="1">
      <alignment/>
    </xf>
    <xf numFmtId="0" fontId="39" fillId="0" borderId="0" xfId="0" applyFont="1" applyFill="1" applyAlignment="1">
      <alignment/>
    </xf>
    <xf numFmtId="0" fontId="4" fillId="40" borderId="10" xfId="0" applyFont="1" applyFill="1" applyBorder="1" applyAlignment="1">
      <alignment horizontal="left" vertical="center" wrapText="1"/>
    </xf>
    <xf numFmtId="49" fontId="39" fillId="40" borderId="10" xfId="0" applyNumberFormat="1" applyFont="1" applyFill="1" applyBorder="1" applyAlignment="1">
      <alignment horizontal="center" vertical="center"/>
    </xf>
    <xf numFmtId="49" fontId="39" fillId="40" borderId="10" xfId="0" applyNumberFormat="1" applyFont="1" applyFill="1" applyBorder="1" applyAlignment="1">
      <alignment horizontal="center" vertical="center" wrapText="1"/>
    </xf>
    <xf numFmtId="170" fontId="39" fillId="40" borderId="10" xfId="0" applyNumberFormat="1" applyFont="1" applyFill="1" applyBorder="1" applyAlignment="1">
      <alignment vertical="center"/>
    </xf>
    <xf numFmtId="0" fontId="39" fillId="4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0" fontId="38" fillId="0" borderId="10" xfId="0" applyNumberFormat="1" applyFont="1" applyFill="1" applyBorder="1" applyAlignment="1">
      <alignment vertical="center"/>
    </xf>
    <xf numFmtId="0" fontId="38" fillId="39" borderId="0" xfId="0" applyFont="1" applyFill="1" applyAlignment="1">
      <alignment/>
    </xf>
    <xf numFmtId="0" fontId="38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170" fontId="40" fillId="0" borderId="10" xfId="0" applyNumberFormat="1" applyFont="1" applyFill="1" applyBorder="1" applyAlignment="1">
      <alignment vertical="center"/>
    </xf>
    <xf numFmtId="0" fontId="40" fillId="39" borderId="0" xfId="0" applyFont="1" applyFill="1" applyAlignment="1">
      <alignment/>
    </xf>
    <xf numFmtId="0" fontId="40" fillId="0" borderId="0" xfId="0" applyFont="1" applyFill="1" applyAlignment="1">
      <alignment/>
    </xf>
    <xf numFmtId="49" fontId="41" fillId="40" borderId="10" xfId="0" applyNumberFormat="1" applyFont="1" applyFill="1" applyBorder="1" applyAlignment="1">
      <alignment horizontal="center" vertical="center"/>
    </xf>
    <xf numFmtId="170" fontId="41" fillId="40" borderId="10" xfId="0" applyNumberFormat="1" applyFont="1" applyFill="1" applyBorder="1" applyAlignment="1">
      <alignment vertical="center"/>
    </xf>
    <xf numFmtId="0" fontId="41" fillId="39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40" borderId="0" xfId="0" applyFont="1" applyFill="1" applyAlignment="1">
      <alignment/>
    </xf>
    <xf numFmtId="0" fontId="4" fillId="40" borderId="10" xfId="0" applyFont="1" applyFill="1" applyBorder="1" applyAlignment="1">
      <alignment vertical="center" wrapText="1"/>
    </xf>
    <xf numFmtId="49" fontId="40" fillId="40" borderId="10" xfId="0" applyNumberFormat="1" applyFont="1" applyFill="1" applyBorder="1" applyAlignment="1">
      <alignment horizontal="center" vertical="center"/>
    </xf>
    <xf numFmtId="0" fontId="40" fillId="40" borderId="0" xfId="0" applyFont="1" applyFill="1" applyAlignment="1">
      <alignment/>
    </xf>
    <xf numFmtId="0" fontId="3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2" fontId="39" fillId="40" borderId="10" xfId="0" applyNumberFormat="1" applyFont="1" applyFill="1" applyBorder="1" applyAlignment="1">
      <alignment vertical="center"/>
    </xf>
    <xf numFmtId="0" fontId="2" fillId="39" borderId="10" xfId="0" applyFont="1" applyFill="1" applyBorder="1" applyAlignment="1">
      <alignment horizontal="left" vertical="center" wrapText="1"/>
    </xf>
    <xf numFmtId="49" fontId="39" fillId="39" borderId="10" xfId="0" applyNumberFormat="1" applyFont="1" applyFill="1" applyBorder="1" applyAlignment="1">
      <alignment horizontal="center" vertical="center"/>
    </xf>
    <xf numFmtId="49" fontId="38" fillId="39" borderId="10" xfId="0" applyNumberFormat="1" applyFont="1" applyFill="1" applyBorder="1" applyAlignment="1">
      <alignment horizontal="center" vertical="center" wrapText="1"/>
    </xf>
    <xf numFmtId="170" fontId="38" fillId="39" borderId="10" xfId="0" applyNumberFormat="1" applyFont="1" applyFill="1" applyBorder="1" applyAlignment="1">
      <alignment vertical="center"/>
    </xf>
    <xf numFmtId="0" fontId="6" fillId="39" borderId="10" xfId="0" applyFont="1" applyFill="1" applyBorder="1" applyAlignment="1">
      <alignment horizontal="left" vertical="center" wrapText="1"/>
    </xf>
    <xf numFmtId="49" fontId="40" fillId="39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170" fontId="41" fillId="0" borderId="10" xfId="0" applyNumberFormat="1" applyFont="1" applyFill="1" applyBorder="1" applyAlignment="1">
      <alignment vertical="center"/>
    </xf>
    <xf numFmtId="2" fontId="41" fillId="0" borderId="10" xfId="0" applyNumberFormat="1" applyFont="1" applyFill="1" applyBorder="1" applyAlignment="1">
      <alignment vertical="center"/>
    </xf>
    <xf numFmtId="2" fontId="40" fillId="0" borderId="1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 wrapText="1"/>
    </xf>
    <xf numFmtId="49" fontId="41" fillId="40" borderId="10" xfId="0" applyNumberFormat="1" applyFont="1" applyFill="1" applyBorder="1" applyAlignment="1">
      <alignment horizontal="center" vertical="center" wrapText="1"/>
    </xf>
    <xf numFmtId="49" fontId="41" fillId="39" borderId="10" xfId="0" applyNumberFormat="1" applyFont="1" applyFill="1" applyBorder="1" applyAlignment="1">
      <alignment horizontal="center" vertical="center"/>
    </xf>
    <xf numFmtId="170" fontId="40" fillId="39" borderId="10" xfId="0" applyNumberFormat="1" applyFont="1" applyFill="1" applyBorder="1" applyAlignment="1">
      <alignment vertical="center"/>
    </xf>
    <xf numFmtId="0" fontId="39" fillId="37" borderId="10" xfId="0" applyFont="1" applyFill="1" applyBorder="1" applyAlignment="1">
      <alignment vertical="center" wrapText="1"/>
    </xf>
    <xf numFmtId="49" fontId="39" fillId="37" borderId="10" xfId="0" applyNumberFormat="1" applyFont="1" applyFill="1" applyBorder="1" applyAlignment="1">
      <alignment horizontal="center" vertical="center"/>
    </xf>
    <xf numFmtId="171" fontId="39" fillId="37" borderId="10" xfId="0" applyNumberFormat="1" applyFont="1" applyFill="1" applyBorder="1" applyAlignment="1">
      <alignment vertical="center"/>
    </xf>
    <xf numFmtId="1" fontId="39" fillId="37" borderId="10" xfId="0" applyNumberFormat="1" applyFont="1" applyFill="1" applyBorder="1" applyAlignment="1">
      <alignment vertical="center"/>
    </xf>
    <xf numFmtId="170" fontId="39" fillId="37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49" fontId="37" fillId="39" borderId="12" xfId="0" applyNumberFormat="1" applyFont="1" applyFill="1" applyBorder="1" applyAlignment="1">
      <alignment horizontal="center"/>
    </xf>
    <xf numFmtId="49" fontId="37" fillId="39" borderId="10" xfId="0" applyNumberFormat="1" applyFont="1" applyFill="1" applyBorder="1" applyAlignment="1">
      <alignment horizontal="center"/>
    </xf>
    <xf numFmtId="172" fontId="37" fillId="39" borderId="10" xfId="0" applyNumberFormat="1" applyFont="1" applyFill="1" applyBorder="1" applyAlignment="1">
      <alignment/>
    </xf>
    <xf numFmtId="170" fontId="37" fillId="39" borderId="10" xfId="0" applyNumberFormat="1" applyFont="1" applyFill="1" applyBorder="1" applyAlignment="1">
      <alignment/>
    </xf>
    <xf numFmtId="0" fontId="37" fillId="39" borderId="0" xfId="0" applyFont="1" applyFill="1" applyAlignment="1">
      <alignment/>
    </xf>
    <xf numFmtId="0" fontId="37" fillId="0" borderId="0" xfId="0" applyFont="1" applyFill="1" applyAlignment="1">
      <alignment/>
    </xf>
    <xf numFmtId="0" fontId="4" fillId="0" borderId="2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37" fillId="39" borderId="19" xfId="0" applyNumberFormat="1" applyFont="1" applyFill="1" applyBorder="1" applyAlignment="1">
      <alignment horizontal="center"/>
    </xf>
    <xf numFmtId="0" fontId="37" fillId="35" borderId="14" xfId="0" applyFont="1" applyFill="1" applyBorder="1" applyAlignment="1">
      <alignment wrapText="1"/>
    </xf>
    <xf numFmtId="49" fontId="37" fillId="35" borderId="14" xfId="0" applyNumberFormat="1" applyFont="1" applyFill="1" applyBorder="1" applyAlignment="1">
      <alignment horizontal="center"/>
    </xf>
    <xf numFmtId="49" fontId="37" fillId="35" borderId="10" xfId="0" applyNumberFormat="1" applyFont="1" applyFill="1" applyBorder="1" applyAlignment="1">
      <alignment horizontal="center"/>
    </xf>
    <xf numFmtId="172" fontId="37" fillId="35" borderId="10" xfId="0" applyNumberFormat="1" applyFont="1" applyFill="1" applyBorder="1" applyAlignment="1">
      <alignment/>
    </xf>
    <xf numFmtId="170" fontId="37" fillId="35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4" fontId="44" fillId="35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11" fillId="0" borderId="0" xfId="0" applyFont="1" applyFill="1" applyAlignment="1">
      <alignment/>
    </xf>
    <xf numFmtId="4" fontId="11" fillId="0" borderId="10" xfId="0" applyNumberFormat="1" applyFont="1" applyBorder="1" applyAlignment="1">
      <alignment horizontal="right" vertical="center"/>
    </xf>
    <xf numFmtId="4" fontId="10" fillId="37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1" fillId="0" borderId="13" xfId="52" applyNumberFormat="1" applyFont="1" applyFill="1" applyBorder="1" applyAlignment="1" applyProtection="1">
      <alignment horizontal="center" vertical="center"/>
      <protection hidden="1"/>
    </xf>
    <xf numFmtId="0" fontId="11" fillId="0" borderId="11" xfId="52" applyNumberFormat="1" applyFont="1" applyFill="1" applyBorder="1" applyAlignment="1" applyProtection="1">
      <alignment horizontal="center" vertical="center"/>
      <protection hidden="1"/>
    </xf>
    <xf numFmtId="0" fontId="11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17" xfId="52" applyNumberFormat="1" applyFont="1" applyFill="1" applyBorder="1" applyAlignment="1" applyProtection="1">
      <alignment vertical="center"/>
      <protection hidden="1"/>
    </xf>
    <xf numFmtId="0" fontId="12" fillId="0" borderId="13" xfId="52" applyNumberFormat="1" applyFont="1" applyFill="1" applyBorder="1" applyAlignment="1" applyProtection="1">
      <alignment horizontal="center" vertical="center"/>
      <protection hidden="1"/>
    </xf>
    <xf numFmtId="0" fontId="12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17" xfId="5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/>
    </xf>
    <xf numFmtId="0" fontId="4" fillId="37" borderId="10" xfId="0" applyFont="1" applyFill="1" applyBorder="1" applyAlignment="1">
      <alignment horizontal="left" vertical="center"/>
    </xf>
    <xf numFmtId="0" fontId="13" fillId="38" borderId="1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70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center" wrapText="1"/>
    </xf>
    <xf numFmtId="0" fontId="43" fillId="0" borderId="0" xfId="0" applyFont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/>
    </xf>
    <xf numFmtId="4" fontId="4" fillId="34" borderId="21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4" fillId="35" borderId="21" xfId="0" applyNumberFormat="1" applyFont="1" applyFill="1" applyBorder="1" applyAlignment="1">
      <alignment horizontal="center" vertical="center"/>
    </xf>
    <xf numFmtId="49" fontId="4" fillId="37" borderId="11" xfId="52" applyNumberFormat="1" applyFont="1" applyFill="1" applyBorder="1" applyAlignment="1" applyProtection="1">
      <alignment horizontal="center" vertical="center"/>
      <protection hidden="1"/>
    </xf>
    <xf numFmtId="49" fontId="5" fillId="34" borderId="11" xfId="52" applyNumberFormat="1" applyFont="1" applyFill="1" applyBorder="1" applyAlignment="1" applyProtection="1">
      <alignment horizontal="center" vertical="center"/>
      <protection hidden="1"/>
    </xf>
    <xf numFmtId="165" fontId="4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21" xfId="52" applyNumberFormat="1" applyFont="1" applyFill="1" applyBorder="1" applyAlignment="1" applyProtection="1">
      <alignment horizontal="center" vertical="center" wrapText="1"/>
      <protection hidden="1"/>
    </xf>
    <xf numFmtId="165" fontId="4" fillId="36" borderId="21" xfId="52" applyNumberFormat="1" applyFont="1" applyFill="1" applyBorder="1" applyAlignment="1" applyProtection="1">
      <alignment horizontal="center" vertical="center"/>
      <protection hidden="1"/>
    </xf>
    <xf numFmtId="165" fontId="4" fillId="33" borderId="21" xfId="52" applyNumberFormat="1" applyFont="1" applyFill="1" applyBorder="1" applyAlignment="1" applyProtection="1">
      <alignment horizontal="center" vertical="center"/>
      <protection hidden="1"/>
    </xf>
    <xf numFmtId="165" fontId="5" fillId="37" borderId="21" xfId="52" applyNumberFormat="1" applyFont="1" applyFill="1" applyBorder="1" applyAlignment="1" applyProtection="1">
      <alignment horizontal="center" vertical="center"/>
      <protection hidden="1"/>
    </xf>
    <xf numFmtId="165" fontId="2" fillId="0" borderId="21" xfId="52" applyNumberFormat="1" applyFont="1" applyFill="1" applyBorder="1" applyAlignment="1" applyProtection="1">
      <alignment horizontal="center" vertical="center"/>
      <protection hidden="1"/>
    </xf>
    <xf numFmtId="164" fontId="4" fillId="33" borderId="21" xfId="52" applyNumberFormat="1" applyFont="1" applyFill="1" applyBorder="1" applyAlignment="1" applyProtection="1">
      <alignment horizontal="center" vertical="center"/>
      <protection hidden="1"/>
    </xf>
    <xf numFmtId="165" fontId="4" fillId="33" borderId="21" xfId="52" applyNumberFormat="1" applyFont="1" applyFill="1" applyBorder="1" applyAlignment="1" applyProtection="1">
      <alignment horizontal="center" vertical="center"/>
      <protection hidden="1" locked="0"/>
    </xf>
    <xf numFmtId="165" fontId="4" fillId="34" borderId="21" xfId="52" applyNumberFormat="1" applyFont="1" applyFill="1" applyBorder="1" applyAlignment="1" applyProtection="1">
      <alignment horizontal="center" vertical="center"/>
      <protection hidden="1"/>
    </xf>
    <xf numFmtId="164" fontId="5" fillId="37" borderId="21" xfId="52" applyNumberFormat="1" applyFont="1" applyFill="1" applyBorder="1" applyAlignment="1" applyProtection="1">
      <alignment horizontal="center" vertical="center"/>
      <protection hidden="1"/>
    </xf>
    <xf numFmtId="165" fontId="4" fillId="33" borderId="21" xfId="52" applyNumberFormat="1" applyFont="1" applyFill="1" applyBorder="1" applyAlignment="1" applyProtection="1">
      <alignment horizontal="left" vertical="center"/>
      <protection hidden="1"/>
    </xf>
    <xf numFmtId="165" fontId="6" fillId="37" borderId="21" xfId="52" applyNumberFormat="1" applyFont="1" applyFill="1" applyBorder="1" applyAlignment="1" applyProtection="1">
      <alignment horizontal="center" vertical="center"/>
      <protection hidden="1"/>
    </xf>
    <xf numFmtId="164" fontId="4" fillId="37" borderId="21" xfId="52" applyNumberFormat="1" applyFont="1" applyFill="1" applyBorder="1" applyAlignment="1" applyProtection="1">
      <alignment horizontal="center" vertical="center"/>
      <protection hidden="1"/>
    </xf>
    <xf numFmtId="164" fontId="5" fillId="34" borderId="21" xfId="52" applyNumberFormat="1" applyFont="1" applyFill="1" applyBorder="1" applyAlignment="1" applyProtection="1">
      <alignment horizontal="center" vertical="center"/>
      <protection hidden="1"/>
    </xf>
    <xf numFmtId="165" fontId="6" fillId="0" borderId="21" xfId="52" applyNumberFormat="1" applyFont="1" applyFill="1" applyBorder="1" applyAlignment="1" applyProtection="1">
      <alignment horizontal="center" vertical="center"/>
      <protection hidden="1"/>
    </xf>
    <xf numFmtId="165" fontId="5" fillId="37" borderId="21" xfId="52" applyNumberFormat="1" applyFont="1" applyFill="1" applyBorder="1" applyAlignment="1" applyProtection="1">
      <alignment horizontal="left" vertical="center"/>
      <protection hidden="1"/>
    </xf>
    <xf numFmtId="165" fontId="2" fillId="34" borderId="21" xfId="52" applyNumberFormat="1" applyFont="1" applyFill="1" applyBorder="1" applyAlignment="1" applyProtection="1">
      <alignment horizontal="left" vertical="center"/>
      <protection hidden="1"/>
    </xf>
    <xf numFmtId="165" fontId="2" fillId="0" borderId="21" xfId="52" applyNumberFormat="1" applyFont="1" applyFill="1" applyBorder="1" applyAlignment="1" applyProtection="1">
      <alignment horizontal="left" vertical="center"/>
      <protection hidden="1"/>
    </xf>
    <xf numFmtId="165" fontId="4" fillId="37" borderId="21" xfId="52" applyNumberFormat="1" applyFont="1" applyFill="1" applyBorder="1" applyAlignment="1" applyProtection="1">
      <alignment horizontal="center" vertical="center"/>
      <protection hidden="1"/>
    </xf>
    <xf numFmtId="165" fontId="2" fillId="37" borderId="21" xfId="52" applyNumberFormat="1" applyFont="1" applyFill="1" applyBorder="1" applyAlignment="1" applyProtection="1">
      <alignment horizontal="center" vertical="center"/>
      <protection hidden="1"/>
    </xf>
    <xf numFmtId="165" fontId="2" fillId="34" borderId="21" xfId="52" applyNumberFormat="1" applyFont="1" applyFill="1" applyBorder="1" applyAlignment="1" applyProtection="1">
      <alignment horizontal="center" vertical="center"/>
      <protection hidden="1"/>
    </xf>
    <xf numFmtId="165" fontId="13" fillId="38" borderId="21" xfId="52" applyNumberFormat="1" applyFont="1" applyFill="1" applyBorder="1" applyAlignment="1" applyProtection="1">
      <alignment horizontal="center" vertical="center"/>
      <protection hidden="1"/>
    </xf>
    <xf numFmtId="168" fontId="2" fillId="0" borderId="21" xfId="52" applyNumberFormat="1" applyFont="1" applyFill="1" applyBorder="1" applyAlignment="1" applyProtection="1">
      <alignment horizontal="center" vertical="center"/>
      <protection hidden="1"/>
    </xf>
    <xf numFmtId="165" fontId="5" fillId="34" borderId="21" xfId="52" applyNumberFormat="1" applyFont="1" applyFill="1" applyBorder="1" applyAlignment="1" applyProtection="1">
      <alignment horizontal="center" vertical="center"/>
      <protection hidden="1"/>
    </xf>
    <xf numFmtId="4" fontId="12" fillId="0" borderId="21" xfId="52" applyNumberFormat="1" applyFont="1" applyFill="1" applyBorder="1" applyAlignment="1" applyProtection="1">
      <alignment horizontal="center" vertical="center"/>
      <protection hidden="1"/>
    </xf>
    <xf numFmtId="165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4" fontId="13" fillId="38" borderId="21" xfId="52" applyNumberFormat="1" applyFont="1" applyFill="1" applyBorder="1" applyAlignment="1" applyProtection="1">
      <alignment horizontal="center" vertical="center"/>
      <protection hidden="1"/>
    </xf>
    <xf numFmtId="4" fontId="5" fillId="37" borderId="21" xfId="52" applyNumberFormat="1" applyFont="1" applyFill="1" applyBorder="1" applyAlignment="1" applyProtection="1">
      <alignment horizontal="center" vertical="center"/>
      <protection hidden="1"/>
    </xf>
    <xf numFmtId="165" fontId="13" fillId="38" borderId="21" xfId="52" applyNumberFormat="1" applyFont="1" applyFill="1" applyBorder="1" applyAlignment="1" applyProtection="1">
      <alignment horizontal="center" vertical="center"/>
      <protection hidden="1" locked="0"/>
    </xf>
    <xf numFmtId="4" fontId="4" fillId="34" borderId="21" xfId="52" applyNumberFormat="1" applyFont="1" applyFill="1" applyBorder="1" applyAlignment="1" applyProtection="1">
      <alignment horizontal="center" vertical="center"/>
      <protection hidden="1"/>
    </xf>
    <xf numFmtId="165" fontId="4" fillId="37" borderId="21" xfId="52" applyNumberFormat="1" applyFont="1" applyFill="1" applyBorder="1" applyAlignment="1" applyProtection="1">
      <alignment horizontal="center" vertical="center"/>
      <protection hidden="1" locked="0"/>
    </xf>
    <xf numFmtId="165" fontId="4" fillId="34" borderId="21" xfId="52" applyNumberFormat="1" applyFont="1" applyFill="1" applyBorder="1" applyAlignment="1" applyProtection="1">
      <alignment horizontal="center" vertical="center"/>
      <protection hidden="1" locked="0"/>
    </xf>
    <xf numFmtId="165" fontId="4" fillId="34" borderId="21" xfId="52" applyNumberFormat="1" applyFont="1" applyFill="1" applyBorder="1" applyAlignment="1">
      <alignment horizontal="center" vertical="center"/>
      <protection/>
    </xf>
    <xf numFmtId="4" fontId="4" fillId="40" borderId="21" xfId="0" applyNumberFormat="1" applyFont="1" applyFill="1" applyBorder="1" applyAlignment="1">
      <alignment horizontal="center" vertical="center"/>
    </xf>
    <xf numFmtId="0" fontId="17" fillId="0" borderId="11" xfId="52" applyNumberFormat="1" applyFont="1" applyFill="1" applyBorder="1" applyAlignment="1" applyProtection="1">
      <alignment horizontal="center" vertical="center" wrapText="1"/>
      <protection hidden="1"/>
    </xf>
    <xf numFmtId="166" fontId="17" fillId="41" borderId="11" xfId="52" applyNumberFormat="1" applyFont="1" applyFill="1" applyBorder="1" applyAlignment="1" applyProtection="1">
      <alignment horizontal="center" vertical="center"/>
      <protection hidden="1"/>
    </xf>
    <xf numFmtId="166" fontId="18" fillId="42" borderId="11" xfId="52" applyNumberFormat="1" applyFont="1" applyFill="1" applyBorder="1" applyAlignment="1" applyProtection="1">
      <alignment horizontal="center" vertical="center"/>
      <protection hidden="1"/>
    </xf>
    <xf numFmtId="166" fontId="9" fillId="34" borderId="11" xfId="52" applyNumberFormat="1" applyFont="1" applyFill="1" applyBorder="1" applyAlignment="1" applyProtection="1">
      <alignment horizontal="center" vertical="center"/>
      <protection hidden="1"/>
    </xf>
    <xf numFmtId="166" fontId="8" fillId="0" borderId="11" xfId="52" applyNumberFormat="1" applyFont="1" applyFill="1" applyBorder="1" applyAlignment="1" applyProtection="1">
      <alignment horizontal="center" vertical="center"/>
      <protection hidden="1"/>
    </xf>
    <xf numFmtId="166" fontId="9" fillId="0" borderId="11" xfId="52" applyNumberFormat="1" applyFont="1" applyFill="1" applyBorder="1" applyAlignment="1" applyProtection="1">
      <alignment horizontal="center" vertical="center"/>
      <protection hidden="1"/>
    </xf>
    <xf numFmtId="166" fontId="9" fillId="39" borderId="11" xfId="52" applyNumberFormat="1" applyFont="1" applyFill="1" applyBorder="1" applyAlignment="1" applyProtection="1">
      <alignment horizontal="center" vertical="center"/>
      <protection hidden="1"/>
    </xf>
    <xf numFmtId="166" fontId="17" fillId="41" borderId="11" xfId="52" applyNumberFormat="1" applyFont="1" applyFill="1" applyBorder="1" applyAlignment="1" applyProtection="1">
      <alignment vertical="center"/>
      <protection hidden="1"/>
    </xf>
    <xf numFmtId="166" fontId="8" fillId="42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166" fontId="8" fillId="39" borderId="11" xfId="52" applyNumberFormat="1" applyFont="1" applyFill="1" applyBorder="1" applyAlignment="1" applyProtection="1">
      <alignment horizontal="center" vertical="center"/>
      <protection hidden="1"/>
    </xf>
    <xf numFmtId="166" fontId="18" fillId="41" borderId="11" xfId="52" applyNumberFormat="1" applyFont="1" applyFill="1" applyBorder="1" applyAlignment="1" applyProtection="1">
      <alignment horizontal="center" vertical="center"/>
      <protection hidden="1"/>
    </xf>
    <xf numFmtId="166" fontId="18" fillId="42" borderId="11" xfId="52" applyNumberFormat="1" applyFont="1" applyFill="1" applyBorder="1" applyAlignment="1" applyProtection="1">
      <alignment horizontal="left" vertical="center"/>
      <protection hidden="1"/>
    </xf>
    <xf numFmtId="166" fontId="8" fillId="0" borderId="11" xfId="52" applyNumberFormat="1" applyFont="1" applyFill="1" applyBorder="1" applyAlignment="1" applyProtection="1">
      <alignment horizontal="left" vertical="center"/>
      <protection hidden="1"/>
    </xf>
    <xf numFmtId="166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1" fillId="0" borderId="11" xfId="52" applyFont="1" applyFill="1" applyBorder="1">
      <alignment/>
      <protection/>
    </xf>
    <xf numFmtId="166" fontId="8" fillId="0" borderId="15" xfId="52" applyNumberFormat="1" applyFont="1" applyFill="1" applyBorder="1" applyAlignment="1" applyProtection="1">
      <alignment horizontal="center" vertical="center"/>
      <protection hidden="1"/>
    </xf>
    <xf numFmtId="166" fontId="17" fillId="41" borderId="15" xfId="52" applyNumberFormat="1" applyFont="1" applyFill="1" applyBorder="1" applyAlignment="1" applyProtection="1">
      <alignment horizontal="center" vertical="center"/>
      <protection hidden="1"/>
    </xf>
    <xf numFmtId="0" fontId="18" fillId="42" borderId="11" xfId="52" applyNumberFormat="1" applyFont="1" applyFill="1" applyBorder="1" applyAlignment="1" applyProtection="1">
      <alignment horizontal="left" vertical="center" wrapText="1"/>
      <protection hidden="1"/>
    </xf>
    <xf numFmtId="166" fontId="8" fillId="34" borderId="11" xfId="52" applyNumberFormat="1" applyFont="1" applyFill="1" applyBorder="1" applyAlignment="1" applyProtection="1">
      <alignment horizontal="center" vertical="center"/>
      <protection hidden="1"/>
    </xf>
    <xf numFmtId="0" fontId="17" fillId="33" borderId="11" xfId="52" applyFont="1" applyFill="1" applyBorder="1" applyAlignment="1" applyProtection="1">
      <alignment vertical="center"/>
      <protection hidden="1"/>
    </xf>
    <xf numFmtId="0" fontId="8" fillId="40" borderId="11" xfId="52" applyFont="1" applyFill="1" applyBorder="1" applyAlignment="1" applyProtection="1">
      <alignment vertical="center"/>
      <protection hidden="1"/>
    </xf>
    <xf numFmtId="4" fontId="17" fillId="0" borderId="21" xfId="52" applyNumberFormat="1" applyFont="1" applyFill="1" applyBorder="1" applyAlignment="1" applyProtection="1">
      <alignment horizontal="center" vertical="center" wrapText="1"/>
      <protection hidden="1"/>
    </xf>
    <xf numFmtId="4" fontId="17" fillId="41" borderId="21" xfId="52" applyNumberFormat="1" applyFont="1" applyFill="1" applyBorder="1" applyAlignment="1" applyProtection="1">
      <alignment horizontal="center" vertical="center"/>
      <protection hidden="1"/>
    </xf>
    <xf numFmtId="4" fontId="18" fillId="42" borderId="21" xfId="52" applyNumberFormat="1" applyFont="1" applyFill="1" applyBorder="1" applyAlignment="1" applyProtection="1">
      <alignment horizontal="center" vertical="center"/>
      <protection hidden="1"/>
    </xf>
    <xf numFmtId="4" fontId="9" fillId="34" borderId="21" xfId="52" applyNumberFormat="1" applyFont="1" applyFill="1" applyBorder="1" applyAlignment="1" applyProtection="1">
      <alignment horizontal="center" vertical="center"/>
      <protection hidden="1"/>
    </xf>
    <xf numFmtId="4" fontId="8" fillId="0" borderId="21" xfId="52" applyNumberFormat="1" applyFont="1" applyFill="1" applyBorder="1" applyAlignment="1" applyProtection="1">
      <alignment horizontal="center" vertical="center"/>
      <protection hidden="1"/>
    </xf>
    <xf numFmtId="4" fontId="9" fillId="0" borderId="21" xfId="52" applyNumberFormat="1" applyFont="1" applyFill="1" applyBorder="1" applyAlignment="1" applyProtection="1">
      <alignment horizontal="center" vertical="center"/>
      <protection hidden="1"/>
    </xf>
    <xf numFmtId="165" fontId="17" fillId="41" borderId="21" xfId="52" applyNumberFormat="1" applyFont="1" applyFill="1" applyBorder="1" applyAlignment="1" applyProtection="1">
      <alignment vertical="center"/>
      <protection hidden="1"/>
    </xf>
    <xf numFmtId="165" fontId="8" fillId="42" borderId="21" xfId="52" applyNumberFormat="1" applyFont="1" applyFill="1" applyBorder="1" applyAlignment="1" applyProtection="1">
      <alignment horizontal="center" vertical="center"/>
      <protection hidden="1"/>
    </xf>
    <xf numFmtId="164" fontId="8" fillId="0" borderId="21" xfId="52" applyNumberFormat="1" applyFont="1" applyFill="1" applyBorder="1" applyAlignment="1" applyProtection="1">
      <alignment horizontal="center" vertical="center"/>
      <protection hidden="1"/>
    </xf>
    <xf numFmtId="164" fontId="17" fillId="41" borderId="21" xfId="52" applyNumberFormat="1" applyFont="1" applyFill="1" applyBorder="1" applyAlignment="1" applyProtection="1">
      <alignment horizontal="center" vertical="center"/>
      <protection hidden="1"/>
    </xf>
    <xf numFmtId="4" fontId="18" fillId="41" borderId="21" xfId="52" applyNumberFormat="1" applyFont="1" applyFill="1" applyBorder="1" applyAlignment="1" applyProtection="1">
      <alignment horizontal="center" vertical="center"/>
      <protection hidden="1"/>
    </xf>
    <xf numFmtId="165" fontId="18" fillId="41" borderId="21" xfId="52" applyNumberFormat="1" applyFont="1" applyFill="1" applyBorder="1" applyAlignment="1" applyProtection="1">
      <alignment horizontal="center" vertical="center"/>
      <protection hidden="1"/>
    </xf>
    <xf numFmtId="165" fontId="18" fillId="42" borderId="21" xfId="52" applyNumberFormat="1" applyFont="1" applyFill="1" applyBorder="1" applyAlignment="1" applyProtection="1">
      <alignment horizontal="left" vertical="center"/>
      <protection hidden="1"/>
    </xf>
    <xf numFmtId="165" fontId="9" fillId="34" borderId="21" xfId="52" applyNumberFormat="1" applyFont="1" applyFill="1" applyBorder="1" applyAlignment="1" applyProtection="1">
      <alignment horizontal="center" vertical="center"/>
      <protection hidden="1"/>
    </xf>
    <xf numFmtId="165" fontId="8" fillId="0" borderId="21" xfId="52" applyNumberFormat="1" applyFont="1" applyFill="1" applyBorder="1" applyAlignment="1" applyProtection="1">
      <alignment horizontal="center" vertical="center"/>
      <protection hidden="1"/>
    </xf>
    <xf numFmtId="165" fontId="17" fillId="41" borderId="21" xfId="52" applyNumberFormat="1" applyFont="1" applyFill="1" applyBorder="1" applyAlignment="1" applyProtection="1">
      <alignment horizontal="center" vertical="center"/>
      <protection hidden="1"/>
    </xf>
    <xf numFmtId="165" fontId="18" fillId="42" borderId="21" xfId="52" applyNumberFormat="1" applyFont="1" applyFill="1" applyBorder="1" applyAlignment="1" applyProtection="1">
      <alignment horizontal="center" vertical="center"/>
      <protection hidden="1"/>
    </xf>
    <xf numFmtId="165" fontId="9" fillId="0" borderId="21" xfId="52" applyNumberFormat="1" applyFont="1" applyFill="1" applyBorder="1" applyAlignment="1" applyProtection="1">
      <alignment horizontal="center" vertical="center"/>
      <protection hidden="1"/>
    </xf>
    <xf numFmtId="4" fontId="8" fillId="34" borderId="21" xfId="52" applyNumberFormat="1" applyFont="1" applyFill="1" applyBorder="1" applyAlignment="1" applyProtection="1">
      <alignment horizontal="center" vertical="center"/>
      <protection hidden="1"/>
    </xf>
    <xf numFmtId="4" fontId="8" fillId="0" borderId="21" xfId="52" applyNumberFormat="1" applyFont="1" applyFill="1" applyBorder="1" applyAlignment="1" applyProtection="1">
      <alignment horizontal="center" vertical="center"/>
      <protection hidden="1" locked="0"/>
    </xf>
    <xf numFmtId="169" fontId="17" fillId="33" borderId="21" xfId="52" applyNumberFormat="1" applyFont="1" applyFill="1" applyBorder="1" applyAlignment="1" applyProtection="1">
      <alignment vertical="center"/>
      <protection hidden="1"/>
    </xf>
    <xf numFmtId="4" fontId="17" fillId="40" borderId="21" xfId="52" applyNumberFormat="1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U31"/>
  <sheetViews>
    <sheetView zoomScaleSheetLayoutView="85" zoomScalePageLayoutView="0" workbookViewId="0" topLeftCell="A1">
      <selection activeCell="D13" sqref="D13"/>
    </sheetView>
  </sheetViews>
  <sheetFormatPr defaultColWidth="9.00390625" defaultRowHeight="12.75"/>
  <cols>
    <col min="1" max="1" width="32.00390625" style="1" customWidth="1"/>
    <col min="2" max="2" width="54.00390625" style="1" customWidth="1"/>
    <col min="3" max="3" width="33.375" style="1" customWidth="1"/>
    <col min="4" max="4" width="24.25390625" style="1" customWidth="1"/>
    <col min="5" max="16384" width="9.125" style="2" customWidth="1"/>
  </cols>
  <sheetData>
    <row r="1" ht="15">
      <c r="C1" s="3" t="s">
        <v>0</v>
      </c>
    </row>
    <row r="2" ht="45">
      <c r="C2" s="3" t="s">
        <v>1</v>
      </c>
    </row>
    <row r="3" ht="15">
      <c r="C3" s="3" t="s">
        <v>2</v>
      </c>
    </row>
    <row r="4" spans="1:3" ht="69" customHeight="1">
      <c r="A4" s="438" t="s">
        <v>3</v>
      </c>
      <c r="B4" s="438"/>
      <c r="C4" s="438"/>
    </row>
    <row r="5" spans="1:3" ht="30">
      <c r="A5" s="4" t="s">
        <v>4</v>
      </c>
      <c r="B5" s="5" t="s">
        <v>5</v>
      </c>
      <c r="C5" s="469">
        <v>2024</v>
      </c>
    </row>
    <row r="6" spans="1:4" s="10" customFormat="1" ht="42" customHeight="1">
      <c r="A6" s="7" t="s">
        <v>6</v>
      </c>
      <c r="B6" s="8" t="s">
        <v>7</v>
      </c>
      <c r="C6" s="470">
        <f>C7+C9+C12+C14+C17</f>
        <v>48755664</v>
      </c>
      <c r="D6" s="9"/>
    </row>
    <row r="7" spans="1:4" s="10" customFormat="1" ht="21" customHeight="1">
      <c r="A7" s="11" t="s">
        <v>8</v>
      </c>
      <c r="B7" s="12" t="s">
        <v>9</v>
      </c>
      <c r="C7" s="471">
        <f>C8</f>
        <v>5816000</v>
      </c>
      <c r="D7" s="9"/>
    </row>
    <row r="8" spans="1:3" ht="25.5" customHeight="1">
      <c r="A8" s="4" t="s">
        <v>10</v>
      </c>
      <c r="B8" s="5" t="s">
        <v>11</v>
      </c>
      <c r="C8" s="472">
        <v>5816000</v>
      </c>
    </row>
    <row r="9" spans="1:4" s="10" customFormat="1" ht="26.25" customHeight="1">
      <c r="A9" s="11" t="s">
        <v>12</v>
      </c>
      <c r="B9" s="12" t="s">
        <v>13</v>
      </c>
      <c r="C9" s="471">
        <f>C10+C11</f>
        <v>42433664</v>
      </c>
      <c r="D9" s="9"/>
    </row>
    <row r="10" spans="1:3" ht="27" customHeight="1">
      <c r="A10" s="4" t="s">
        <v>14</v>
      </c>
      <c r="B10" s="5" t="s">
        <v>15</v>
      </c>
      <c r="C10" s="472">
        <v>6738563</v>
      </c>
    </row>
    <row r="11" spans="1:3" ht="23.25" customHeight="1">
      <c r="A11" s="4" t="s">
        <v>16</v>
      </c>
      <c r="B11" s="5" t="s">
        <v>17</v>
      </c>
      <c r="C11" s="472">
        <v>35695101</v>
      </c>
    </row>
    <row r="12" spans="1:4" s="10" customFormat="1" ht="26.25" customHeight="1">
      <c r="A12" s="11" t="s">
        <v>18</v>
      </c>
      <c r="B12" s="12" t="s">
        <v>19</v>
      </c>
      <c r="C12" s="471">
        <f>C13</f>
        <v>10000</v>
      </c>
      <c r="D12" s="9"/>
    </row>
    <row r="13" spans="1:3" ht="75">
      <c r="A13" s="4" t="s">
        <v>20</v>
      </c>
      <c r="B13" s="5" t="s">
        <v>21</v>
      </c>
      <c r="C13" s="472">
        <v>10000</v>
      </c>
    </row>
    <row r="14" spans="1:4" s="10" customFormat="1" ht="66" customHeight="1">
      <c r="A14" s="11" t="s">
        <v>22</v>
      </c>
      <c r="B14" s="12" t="s">
        <v>23</v>
      </c>
      <c r="C14" s="471">
        <f>C15+C16</f>
        <v>456000</v>
      </c>
      <c r="D14" s="9"/>
    </row>
    <row r="15" spans="1:3" ht="75">
      <c r="A15" s="4" t="s">
        <v>24</v>
      </c>
      <c r="B15" s="5" t="s">
        <v>25</v>
      </c>
      <c r="C15" s="472">
        <v>216000</v>
      </c>
    </row>
    <row r="16" spans="1:255" ht="105" customHeight="1">
      <c r="A16" s="4" t="s">
        <v>26</v>
      </c>
      <c r="B16" s="5" t="s">
        <v>27</v>
      </c>
      <c r="C16" s="472">
        <v>240000</v>
      </c>
      <c r="D16" s="13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39" customHeight="1">
      <c r="A17" s="11" t="s">
        <v>28</v>
      </c>
      <c r="B17" s="12" t="s">
        <v>29</v>
      </c>
      <c r="C17" s="471">
        <f>C18</f>
        <v>40000</v>
      </c>
      <c r="D17" s="13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33" customHeight="1">
      <c r="A18" s="4" t="s">
        <v>30</v>
      </c>
      <c r="B18" s="5" t="s">
        <v>31</v>
      </c>
      <c r="C18" s="472">
        <v>40000</v>
      </c>
      <c r="D18" s="13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4" s="10" customFormat="1" ht="30" customHeight="1">
      <c r="A19" s="7" t="s">
        <v>32</v>
      </c>
      <c r="B19" s="8" t="s">
        <v>33</v>
      </c>
      <c r="C19" s="470">
        <f>C20+C23+C25</f>
        <v>26982943.77</v>
      </c>
      <c r="D19" s="9"/>
    </row>
    <row r="20" spans="1:4" s="10" customFormat="1" ht="36" customHeight="1">
      <c r="A20" s="11" t="s">
        <v>34</v>
      </c>
      <c r="B20" s="12" t="s">
        <v>35</v>
      </c>
      <c r="C20" s="471">
        <f>C21+C22</f>
        <v>12676658</v>
      </c>
      <c r="D20" s="9"/>
    </row>
    <row r="21" spans="1:3" ht="59.25" customHeight="1">
      <c r="A21" s="4" t="s">
        <v>36</v>
      </c>
      <c r="B21" s="5" t="s">
        <v>37</v>
      </c>
      <c r="C21" s="472">
        <v>1182578</v>
      </c>
    </row>
    <row r="22" spans="1:3" ht="60" customHeight="1">
      <c r="A22" s="6" t="s">
        <v>38</v>
      </c>
      <c r="B22" s="14" t="s">
        <v>39</v>
      </c>
      <c r="C22" s="472">
        <v>11494080</v>
      </c>
    </row>
    <row r="23" spans="1:255" ht="60" customHeight="1">
      <c r="A23" s="11" t="s">
        <v>40</v>
      </c>
      <c r="B23" s="12" t="s">
        <v>41</v>
      </c>
      <c r="C23" s="471">
        <f>C24</f>
        <v>355290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60" customHeight="1">
      <c r="A24" s="4" t="s">
        <v>42</v>
      </c>
      <c r="B24" s="5" t="s">
        <v>43</v>
      </c>
      <c r="C24" s="472">
        <v>355290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4" s="10" customFormat="1" ht="24" customHeight="1">
      <c r="A25" s="15" t="s">
        <v>44</v>
      </c>
      <c r="B25" s="16" t="s">
        <v>45</v>
      </c>
      <c r="C25" s="471">
        <f>C28+C29+C26+C27</f>
        <v>13950995.77</v>
      </c>
      <c r="D25" s="9"/>
    </row>
    <row r="26" spans="1:4" s="10" customFormat="1" ht="89.25" customHeight="1">
      <c r="A26" s="6" t="s">
        <v>46</v>
      </c>
      <c r="B26" s="17" t="s">
        <v>47</v>
      </c>
      <c r="C26" s="473">
        <v>225000</v>
      </c>
      <c r="D26" s="9"/>
    </row>
    <row r="27" spans="1:4" s="10" customFormat="1" ht="48" customHeight="1">
      <c r="A27" s="6" t="s">
        <v>48</v>
      </c>
      <c r="B27" s="17" t="s">
        <v>49</v>
      </c>
      <c r="C27" s="473">
        <v>16200</v>
      </c>
      <c r="D27" s="9"/>
    </row>
    <row r="28" spans="1:8" ht="96" customHeight="1">
      <c r="A28" s="4" t="s">
        <v>50</v>
      </c>
      <c r="B28" s="5" t="s">
        <v>51</v>
      </c>
      <c r="C28" s="472">
        <v>9709795.77</v>
      </c>
      <c r="H28" s="18"/>
    </row>
    <row r="29" spans="1:255" ht="96" customHeight="1">
      <c r="A29" s="6" t="s">
        <v>52</v>
      </c>
      <c r="B29" s="14" t="s">
        <v>53</v>
      </c>
      <c r="C29" s="472">
        <v>4000000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4" s="10" customFormat="1" ht="14.25">
      <c r="A30" s="19" t="s">
        <v>54</v>
      </c>
      <c r="B30" s="20"/>
      <c r="C30" s="474">
        <f>C6+C19</f>
        <v>75738607.77</v>
      </c>
      <c r="D30" s="9"/>
    </row>
    <row r="31" spans="4:255" ht="15">
      <c r="D31" s="13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</sheetData>
  <sheetProtection selectLockedCells="1" selectUnlockedCells="1"/>
  <mergeCells count="1">
    <mergeCell ref="A4:C4"/>
  </mergeCells>
  <printOptions/>
  <pageMargins left="0.7083333333333334" right="0.7083333333333334" top="0.7479166666666667" bottom="0.7479166666666667" header="0.5118110236220472" footer="0.5118110236220472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IU189"/>
  <sheetViews>
    <sheetView zoomScaleSheetLayoutView="85" zoomScalePageLayoutView="0" workbookViewId="0" topLeftCell="A1">
      <selection activeCell="F11" sqref="F11:F189"/>
    </sheetView>
  </sheetViews>
  <sheetFormatPr defaultColWidth="9.25390625" defaultRowHeight="12.75"/>
  <cols>
    <col min="1" max="1" width="40.125" style="1" customWidth="1"/>
    <col min="2" max="2" width="15.625" style="1" customWidth="1"/>
    <col min="3" max="3" width="17.00390625" style="21" customWidth="1"/>
    <col min="4" max="4" width="18.25390625" style="1" customWidth="1"/>
    <col min="5" max="5" width="10.75390625" style="1" customWidth="1"/>
    <col min="6" max="6" width="21.375" style="1" customWidth="1"/>
    <col min="7" max="7" width="9.125" style="2" customWidth="1"/>
    <col min="8" max="8" width="39.875" style="1" customWidth="1"/>
    <col min="9" max="10" width="9.125" style="1" customWidth="1"/>
    <col min="11" max="250" width="9.125" style="2" customWidth="1"/>
    <col min="251" max="16384" width="9.25390625" style="2" customWidth="1"/>
  </cols>
  <sheetData>
    <row r="1" spans="4:6" ht="15">
      <c r="D1" s="439" t="s">
        <v>55</v>
      </c>
      <c r="E1" s="439"/>
      <c r="F1" s="439"/>
    </row>
    <row r="2" spans="4:6" ht="15">
      <c r="D2" s="439" t="s">
        <v>56</v>
      </c>
      <c r="E2" s="439"/>
      <c r="F2" s="439"/>
    </row>
    <row r="3" spans="4:6" ht="15">
      <c r="D3" s="439" t="s">
        <v>57</v>
      </c>
      <c r="E3" s="439"/>
      <c r="F3" s="439"/>
    </row>
    <row r="4" spans="4:6" ht="15">
      <c r="D4" s="439" t="s">
        <v>2</v>
      </c>
      <c r="E4" s="439"/>
      <c r="F4" s="439"/>
    </row>
    <row r="7" spans="1:6" ht="18.75" customHeight="1">
      <c r="A7" s="438" t="s">
        <v>58</v>
      </c>
      <c r="B7" s="438"/>
      <c r="C7" s="438"/>
      <c r="D7" s="438"/>
      <c r="E7" s="438"/>
      <c r="F7" s="438"/>
    </row>
    <row r="8" spans="1:6" ht="18.75" customHeight="1">
      <c r="A8" s="438"/>
      <c r="B8" s="438"/>
      <c r="C8" s="438"/>
      <c r="D8" s="438"/>
      <c r="E8" s="438"/>
      <c r="F8" s="438"/>
    </row>
    <row r="9" spans="1:6" ht="18.75" customHeight="1">
      <c r="A9" s="438"/>
      <c r="B9" s="438"/>
      <c r="C9" s="438"/>
      <c r="D9" s="438"/>
      <c r="E9" s="438"/>
      <c r="F9" s="438"/>
    </row>
    <row r="11" spans="1:6" ht="71.25" customHeight="1">
      <c r="A11" s="22" t="s">
        <v>59</v>
      </c>
      <c r="B11" s="22" t="s">
        <v>60</v>
      </c>
      <c r="C11" s="23" t="s">
        <v>61</v>
      </c>
      <c r="D11" s="23" t="s">
        <v>62</v>
      </c>
      <c r="E11" s="24" t="s">
        <v>63</v>
      </c>
      <c r="F11" s="477" t="s">
        <v>64</v>
      </c>
    </row>
    <row r="12" spans="1:6" ht="15">
      <c r="A12" s="25">
        <v>1</v>
      </c>
      <c r="B12" s="25"/>
      <c r="C12" s="26"/>
      <c r="D12" s="27" t="s">
        <v>65</v>
      </c>
      <c r="E12" s="28">
        <v>3</v>
      </c>
      <c r="F12" s="478" t="s">
        <v>66</v>
      </c>
    </row>
    <row r="13" spans="1:6" ht="61.5" customHeight="1">
      <c r="A13" s="29" t="s">
        <v>67</v>
      </c>
      <c r="B13" s="29">
        <v>840</v>
      </c>
      <c r="C13" s="30"/>
      <c r="D13" s="30"/>
      <c r="E13" s="31"/>
      <c r="F13" s="479">
        <f>F14+F17+F23+F29+F35+F39+F56+F60+F66+F87+F93+F115+F126+F155+F163+F169+F175+F179</f>
        <v>79876387.88</v>
      </c>
    </row>
    <row r="14" spans="1:6" ht="69.75" customHeight="1">
      <c r="A14" s="32" t="s">
        <v>68</v>
      </c>
      <c r="B14" s="33"/>
      <c r="C14" s="34" t="s">
        <v>69</v>
      </c>
      <c r="D14" s="35"/>
      <c r="E14" s="36"/>
      <c r="F14" s="480">
        <f>F15</f>
        <v>2095687</v>
      </c>
    </row>
    <row r="15" spans="1:10" s="41" customFormat="1" ht="25.5" customHeight="1">
      <c r="A15" s="37" t="s">
        <v>70</v>
      </c>
      <c r="B15" s="38"/>
      <c r="C15" s="39"/>
      <c r="D15" s="39" t="s">
        <v>71</v>
      </c>
      <c r="E15" s="40"/>
      <c r="F15" s="481">
        <f>F16</f>
        <v>2095687</v>
      </c>
      <c r="H15" s="42"/>
      <c r="I15" s="42"/>
      <c r="J15" s="42"/>
    </row>
    <row r="16" spans="1:6" ht="27.75" customHeight="1">
      <c r="A16" s="43" t="s">
        <v>72</v>
      </c>
      <c r="C16" s="26"/>
      <c r="D16" s="26" t="s">
        <v>73</v>
      </c>
      <c r="E16" s="44">
        <v>100</v>
      </c>
      <c r="F16" s="482">
        <v>2095687</v>
      </c>
    </row>
    <row r="17" spans="1:8" ht="96.75" customHeight="1">
      <c r="A17" s="32" t="s">
        <v>74</v>
      </c>
      <c r="B17" s="33"/>
      <c r="C17" s="34" t="s">
        <v>75</v>
      </c>
      <c r="D17" s="35"/>
      <c r="E17" s="36"/>
      <c r="F17" s="480">
        <f>F18</f>
        <v>8552297</v>
      </c>
      <c r="H17" s="45"/>
    </row>
    <row r="18" spans="1:10" s="46" customFormat="1" ht="25.5" customHeight="1">
      <c r="A18" s="37" t="s">
        <v>70</v>
      </c>
      <c r="B18" s="38"/>
      <c r="C18" s="39"/>
      <c r="D18" s="39" t="s">
        <v>71</v>
      </c>
      <c r="E18" s="40"/>
      <c r="F18" s="481">
        <f>F19</f>
        <v>8552297</v>
      </c>
      <c r="H18" s="47"/>
      <c r="I18" s="47"/>
      <c r="J18" s="47"/>
    </row>
    <row r="19" spans="1:8" ht="23.25" customHeight="1">
      <c r="A19" s="43" t="s">
        <v>76</v>
      </c>
      <c r="B19" s="26"/>
      <c r="C19" s="26"/>
      <c r="D19" s="26" t="s">
        <v>77</v>
      </c>
      <c r="E19" s="44"/>
      <c r="F19" s="482">
        <f>F20+F21+F22</f>
        <v>8552297</v>
      </c>
      <c r="H19" s="49"/>
    </row>
    <row r="20" spans="1:8" ht="116.25" customHeight="1">
      <c r="A20" s="43" t="s">
        <v>78</v>
      </c>
      <c r="B20" s="26"/>
      <c r="C20" s="50"/>
      <c r="D20" s="26"/>
      <c r="E20" s="44">
        <v>100</v>
      </c>
      <c r="F20" s="482">
        <v>8073049</v>
      </c>
      <c r="H20" s="51"/>
    </row>
    <row r="21" spans="1:6" ht="30">
      <c r="A21" s="43" t="s">
        <v>79</v>
      </c>
      <c r="B21" s="26"/>
      <c r="C21" s="50"/>
      <c r="D21" s="26"/>
      <c r="E21" s="44">
        <v>200</v>
      </c>
      <c r="F21" s="482">
        <v>468600</v>
      </c>
    </row>
    <row r="22" spans="1:6" ht="27.75" customHeight="1">
      <c r="A22" s="43" t="s">
        <v>80</v>
      </c>
      <c r="B22" s="52"/>
      <c r="C22" s="2"/>
      <c r="D22" s="26"/>
      <c r="E22" s="44">
        <v>800</v>
      </c>
      <c r="F22" s="482">
        <v>10648</v>
      </c>
    </row>
    <row r="23" spans="1:6" ht="79.5" customHeight="1">
      <c r="A23" s="32" t="s">
        <v>81</v>
      </c>
      <c r="B23" s="33"/>
      <c r="C23" s="34" t="s">
        <v>82</v>
      </c>
      <c r="D23" s="35"/>
      <c r="E23" s="36"/>
      <c r="F23" s="480">
        <f>F24</f>
        <v>319616</v>
      </c>
    </row>
    <row r="24" spans="1:10" s="41" customFormat="1" ht="27" customHeight="1">
      <c r="A24" s="37" t="s">
        <v>70</v>
      </c>
      <c r="B24" s="38"/>
      <c r="C24" s="39"/>
      <c r="D24" s="39" t="s">
        <v>71</v>
      </c>
      <c r="E24" s="40"/>
      <c r="F24" s="481">
        <f>F25+F27</f>
        <v>319616</v>
      </c>
      <c r="H24" s="42"/>
      <c r="I24" s="42"/>
      <c r="J24" s="42"/>
    </row>
    <row r="25" spans="1:6" ht="114.75" customHeight="1">
      <c r="A25" s="53" t="s">
        <v>83</v>
      </c>
      <c r="B25" s="25"/>
      <c r="C25" s="26"/>
      <c r="D25" s="26" t="s">
        <v>84</v>
      </c>
      <c r="E25" s="44"/>
      <c r="F25" s="482">
        <f>F26</f>
        <v>48900</v>
      </c>
    </row>
    <row r="26" spans="1:6" ht="22.5" customHeight="1">
      <c r="A26" s="53" t="s">
        <v>85</v>
      </c>
      <c r="B26" s="25"/>
      <c r="C26" s="26"/>
      <c r="D26" s="26"/>
      <c r="E26" s="44">
        <v>500</v>
      </c>
      <c r="F26" s="482">
        <v>48900</v>
      </c>
    </row>
    <row r="27" spans="1:6" ht="78.75" customHeight="1">
      <c r="A27" s="53" t="s">
        <v>86</v>
      </c>
      <c r="B27" s="25"/>
      <c r="C27" s="26"/>
      <c r="D27" s="26" t="s">
        <v>87</v>
      </c>
      <c r="E27" s="44"/>
      <c r="F27" s="482">
        <f>F28</f>
        <v>270716</v>
      </c>
    </row>
    <row r="28" spans="1:6" ht="25.5" customHeight="1">
      <c r="A28" s="43" t="s">
        <v>85</v>
      </c>
      <c r="B28" s="25"/>
      <c r="C28" s="26"/>
      <c r="D28" s="26"/>
      <c r="E28" s="44">
        <v>500</v>
      </c>
      <c r="F28" s="482">
        <v>270716</v>
      </c>
    </row>
    <row r="29" spans="1:6" ht="42" customHeight="1">
      <c r="A29" s="32" t="s">
        <v>88</v>
      </c>
      <c r="B29" s="33"/>
      <c r="C29" s="34" t="s">
        <v>89</v>
      </c>
      <c r="D29" s="35"/>
      <c r="E29" s="36"/>
      <c r="F29" s="483">
        <f>F30</f>
        <v>1906584</v>
      </c>
    </row>
    <row r="30" spans="1:6" ht="25.5" customHeight="1">
      <c r="A30" s="43" t="s">
        <v>70</v>
      </c>
      <c r="B30" s="25"/>
      <c r="C30" s="26"/>
      <c r="D30" s="26" t="s">
        <v>71</v>
      </c>
      <c r="E30" s="44"/>
      <c r="F30" s="482">
        <f>F31+F33</f>
        <v>1906584</v>
      </c>
    </row>
    <row r="31" spans="1:6" ht="57.75" customHeight="1">
      <c r="A31" s="43" t="s">
        <v>90</v>
      </c>
      <c r="B31" s="54"/>
      <c r="C31" s="26"/>
      <c r="D31" s="26" t="s">
        <v>91</v>
      </c>
      <c r="E31" s="44"/>
      <c r="F31" s="482">
        <f>F32</f>
        <v>953292</v>
      </c>
    </row>
    <row r="32" spans="1:6" ht="25.5" customHeight="1">
      <c r="A32" s="43" t="s">
        <v>79</v>
      </c>
      <c r="B32" s="26"/>
      <c r="C32" s="55"/>
      <c r="D32" s="26"/>
      <c r="E32" s="44">
        <v>200</v>
      </c>
      <c r="F32" s="482">
        <v>953292</v>
      </c>
    </row>
    <row r="33" spans="1:6" ht="39" customHeight="1">
      <c r="A33" s="43" t="s">
        <v>92</v>
      </c>
      <c r="B33" s="55"/>
      <c r="C33" s="55"/>
      <c r="D33" s="26" t="s">
        <v>93</v>
      </c>
      <c r="E33" s="44"/>
      <c r="F33" s="482">
        <f>F34</f>
        <v>953292</v>
      </c>
    </row>
    <row r="34" spans="1:6" ht="57" customHeight="1">
      <c r="A34" s="43" t="s">
        <v>79</v>
      </c>
      <c r="B34" s="55"/>
      <c r="C34" s="55"/>
      <c r="D34" s="26"/>
      <c r="E34" s="44">
        <v>200</v>
      </c>
      <c r="F34" s="482">
        <v>953292</v>
      </c>
    </row>
    <row r="35" spans="1:6" ht="24" customHeight="1">
      <c r="A35" s="56" t="s">
        <v>94</v>
      </c>
      <c r="B35" s="33"/>
      <c r="C35" s="34" t="s">
        <v>95</v>
      </c>
      <c r="D35" s="35" t="s">
        <v>71</v>
      </c>
      <c r="E35" s="36"/>
      <c r="F35" s="480">
        <f>F37</f>
        <v>100000</v>
      </c>
    </row>
    <row r="36" spans="1:10" s="41" customFormat="1" ht="36" customHeight="1">
      <c r="A36" s="37" t="s">
        <v>70</v>
      </c>
      <c r="B36" s="38"/>
      <c r="C36" s="39"/>
      <c r="D36" s="39" t="s">
        <v>71</v>
      </c>
      <c r="E36" s="40"/>
      <c r="F36" s="481">
        <f>F37</f>
        <v>100000</v>
      </c>
      <c r="H36" s="42"/>
      <c r="I36" s="42"/>
      <c r="J36" s="42"/>
    </row>
    <row r="37" spans="1:6" ht="49.5" customHeight="1">
      <c r="A37" s="43" t="s">
        <v>96</v>
      </c>
      <c r="C37" s="57"/>
      <c r="D37" s="26" t="s">
        <v>97</v>
      </c>
      <c r="E37" s="44"/>
      <c r="F37" s="482">
        <f>F38</f>
        <v>100000</v>
      </c>
    </row>
    <row r="38" spans="1:6" ht="28.5" customHeight="1">
      <c r="A38" s="43" t="s">
        <v>80</v>
      </c>
      <c r="B38" s="52"/>
      <c r="C38" s="2"/>
      <c r="D38" s="26"/>
      <c r="E38" s="44">
        <v>800</v>
      </c>
      <c r="F38" s="482">
        <v>100000</v>
      </c>
    </row>
    <row r="39" spans="1:10" s="41" customFormat="1" ht="28.5">
      <c r="A39" s="32" t="s">
        <v>98</v>
      </c>
      <c r="B39" s="33"/>
      <c r="C39" s="34" t="s">
        <v>99</v>
      </c>
      <c r="D39" s="35"/>
      <c r="E39" s="36"/>
      <c r="F39" s="484">
        <f>F40</f>
        <v>1632720.6800000002</v>
      </c>
      <c r="H39" s="42"/>
      <c r="I39" s="42"/>
      <c r="J39" s="42"/>
    </row>
    <row r="40" spans="1:10" s="46" customFormat="1" ht="57.75" customHeight="1">
      <c r="A40" s="37" t="s">
        <v>100</v>
      </c>
      <c r="B40" s="58"/>
      <c r="C40" s="39"/>
      <c r="D40" s="39" t="s">
        <v>101</v>
      </c>
      <c r="E40" s="40"/>
      <c r="F40" s="481">
        <f>F41+F52</f>
        <v>1632720.6800000002</v>
      </c>
      <c r="H40" s="47"/>
      <c r="I40" s="47"/>
      <c r="J40" s="47"/>
    </row>
    <row r="41" spans="1:10" s="10" customFormat="1" ht="50.25" customHeight="1">
      <c r="A41" s="59" t="s">
        <v>102</v>
      </c>
      <c r="B41" s="60"/>
      <c r="C41" s="61"/>
      <c r="D41" s="61" t="s">
        <v>103</v>
      </c>
      <c r="E41" s="62"/>
      <c r="F41" s="485">
        <f>F42+F47</f>
        <v>1179785.29</v>
      </c>
      <c r="H41" s="9"/>
      <c r="I41" s="9"/>
      <c r="J41" s="9"/>
    </row>
    <row r="42" spans="1:6" ht="71.25" customHeight="1">
      <c r="A42" s="63" t="s">
        <v>104</v>
      </c>
      <c r="B42" s="6"/>
      <c r="C42" s="26"/>
      <c r="D42" s="64" t="s">
        <v>105</v>
      </c>
      <c r="E42" s="65"/>
      <c r="F42" s="482">
        <f>F43+F45</f>
        <v>583546.54</v>
      </c>
    </row>
    <row r="43" spans="1:6" ht="37.5" customHeight="1">
      <c r="A43" s="66" t="s">
        <v>106</v>
      </c>
      <c r="B43" s="6"/>
      <c r="C43" s="26"/>
      <c r="D43" s="26" t="s">
        <v>107</v>
      </c>
      <c r="E43" s="65"/>
      <c r="F43" s="482">
        <f>F44</f>
        <v>300000</v>
      </c>
    </row>
    <row r="44" spans="1:6" ht="48" customHeight="1">
      <c r="A44" s="66" t="s">
        <v>79</v>
      </c>
      <c r="B44" s="6"/>
      <c r="C44" s="26"/>
      <c r="D44" s="26"/>
      <c r="E44" s="65">
        <v>200</v>
      </c>
      <c r="F44" s="482">
        <v>300000</v>
      </c>
    </row>
    <row r="45" spans="1:6" ht="60" customHeight="1">
      <c r="A45" s="66" t="s">
        <v>108</v>
      </c>
      <c r="B45" s="6"/>
      <c r="C45" s="26"/>
      <c r="D45" s="26" t="s">
        <v>109</v>
      </c>
      <c r="E45" s="65"/>
      <c r="F45" s="482">
        <f>F46</f>
        <v>283546.54</v>
      </c>
    </row>
    <row r="46" spans="1:6" ht="30">
      <c r="A46" s="66" t="s">
        <v>79</v>
      </c>
      <c r="B46" s="6"/>
      <c r="C46" s="26"/>
      <c r="D46" s="26"/>
      <c r="E46" s="65">
        <v>200</v>
      </c>
      <c r="F46" s="482">
        <v>283546.54</v>
      </c>
    </row>
    <row r="47" spans="1:6" ht="89.25" customHeight="1">
      <c r="A47" s="63" t="str">
        <f>'РАСХ 2024 по целевым статьям'!G108</f>
        <v>Создание условий для реализации программы  «Эффективная власть в Ивняковском сельском поселении Ярославского муниципального района Ярославской области» </v>
      </c>
      <c r="B47" s="6"/>
      <c r="C47" s="26"/>
      <c r="D47" s="64" t="s">
        <v>110</v>
      </c>
      <c r="E47" s="65"/>
      <c r="F47" s="482">
        <f>F48+F50</f>
        <v>596238.75</v>
      </c>
    </row>
    <row r="48" spans="1:6" ht="72.75" customHeight="1">
      <c r="A48" s="66" t="s">
        <v>111</v>
      </c>
      <c r="B48" s="6"/>
      <c r="C48" s="26"/>
      <c r="D48" s="26" t="s">
        <v>112</v>
      </c>
      <c r="E48" s="65"/>
      <c r="F48" s="482">
        <f>F49</f>
        <v>42000</v>
      </c>
    </row>
    <row r="49" spans="1:6" ht="22.5" customHeight="1">
      <c r="A49" s="66" t="s">
        <v>80</v>
      </c>
      <c r="B49" s="6"/>
      <c r="C49" s="26"/>
      <c r="D49" s="26"/>
      <c r="E49" s="65">
        <v>800</v>
      </c>
      <c r="F49" s="482">
        <v>42000</v>
      </c>
    </row>
    <row r="50" spans="1:6" ht="84.75" customHeight="1">
      <c r="A50" s="66" t="s">
        <v>113</v>
      </c>
      <c r="B50" s="6"/>
      <c r="C50" s="26"/>
      <c r="D50" s="26" t="s">
        <v>114</v>
      </c>
      <c r="E50" s="67"/>
      <c r="F50" s="482">
        <f>F51</f>
        <v>554238.75</v>
      </c>
    </row>
    <row r="51" spans="1:6" s="1" customFormat="1" ht="49.5" customHeight="1">
      <c r="A51" s="43" t="s">
        <v>79</v>
      </c>
      <c r="B51" s="52"/>
      <c r="C51" s="50"/>
      <c r="D51" s="26"/>
      <c r="E51" s="44">
        <v>200</v>
      </c>
      <c r="F51" s="482">
        <v>554238.75</v>
      </c>
    </row>
    <row r="52" spans="1:10" s="10" customFormat="1" ht="47.25" customHeight="1">
      <c r="A52" s="59" t="s">
        <v>115</v>
      </c>
      <c r="B52" s="60"/>
      <c r="C52" s="59"/>
      <c r="D52" s="68" t="s">
        <v>116</v>
      </c>
      <c r="E52" s="69"/>
      <c r="F52" s="471">
        <f>F53</f>
        <v>452935.39</v>
      </c>
      <c r="H52" s="9"/>
      <c r="I52" s="9"/>
      <c r="J52" s="9"/>
    </row>
    <row r="53" spans="1:6" ht="111.75" customHeight="1">
      <c r="A53" s="70" t="s">
        <v>117</v>
      </c>
      <c r="B53" s="26"/>
      <c r="C53" s="50"/>
      <c r="D53" s="26" t="s">
        <v>118</v>
      </c>
      <c r="E53" s="71"/>
      <c r="F53" s="473">
        <f>F54</f>
        <v>452935.39</v>
      </c>
    </row>
    <row r="54" spans="1:6" ht="75">
      <c r="A54" s="72" t="s">
        <v>119</v>
      </c>
      <c r="B54" s="26"/>
      <c r="C54" s="50"/>
      <c r="D54" s="26" t="s">
        <v>120</v>
      </c>
      <c r="E54" s="71"/>
      <c r="F54" s="473">
        <f>F55</f>
        <v>452935.39</v>
      </c>
    </row>
    <row r="55" spans="1:10" s="74" customFormat="1" ht="30">
      <c r="A55" s="43" t="s">
        <v>79</v>
      </c>
      <c r="B55" s="26"/>
      <c r="C55" s="50"/>
      <c r="D55" s="48"/>
      <c r="E55" s="73">
        <v>200</v>
      </c>
      <c r="F55" s="473">
        <v>452935.39</v>
      </c>
      <c r="H55" s="1"/>
      <c r="I55" s="1"/>
      <c r="J55" s="1"/>
    </row>
    <row r="56" spans="1:10" s="74" customFormat="1" ht="46.5" customHeight="1">
      <c r="A56" s="56" t="s">
        <v>121</v>
      </c>
      <c r="B56" s="33"/>
      <c r="C56" s="34" t="s">
        <v>122</v>
      </c>
      <c r="D56" s="35"/>
      <c r="E56" s="36"/>
      <c r="F56" s="470">
        <f>F57</f>
        <v>355290</v>
      </c>
      <c r="H56" s="1"/>
      <c r="I56" s="1"/>
      <c r="J56" s="1"/>
    </row>
    <row r="57" spans="1:10" s="74" customFormat="1" ht="31.5" customHeight="1">
      <c r="A57" s="37" t="s">
        <v>70</v>
      </c>
      <c r="B57" s="38"/>
      <c r="C57" s="39"/>
      <c r="D57" s="39" t="s">
        <v>71</v>
      </c>
      <c r="E57" s="40"/>
      <c r="F57" s="486">
        <f>F58</f>
        <v>355290</v>
      </c>
      <c r="H57" s="1"/>
      <c r="I57" s="1"/>
      <c r="J57" s="1"/>
    </row>
    <row r="58" spans="1:10" s="74" customFormat="1" ht="75">
      <c r="A58" s="43" t="s">
        <v>43</v>
      </c>
      <c r="B58" s="1"/>
      <c r="C58" s="26"/>
      <c r="D58" s="26" t="s">
        <v>123</v>
      </c>
      <c r="E58" s="44"/>
      <c r="F58" s="473">
        <f>F59</f>
        <v>355290</v>
      </c>
      <c r="H58" s="1"/>
      <c r="I58" s="1"/>
      <c r="J58" s="1"/>
    </row>
    <row r="59" spans="1:10" s="74" customFormat="1" ht="90">
      <c r="A59" s="43" t="s">
        <v>78</v>
      </c>
      <c r="B59" s="26"/>
      <c r="C59" s="50"/>
      <c r="D59" s="26"/>
      <c r="E59" s="44">
        <v>100</v>
      </c>
      <c r="F59" s="473">
        <f>'ДОХОДЫ 2024'!C24</f>
        <v>355290</v>
      </c>
      <c r="H59" s="1"/>
      <c r="I59" s="1"/>
      <c r="J59" s="1"/>
    </row>
    <row r="60" spans="1:6" ht="65.25" customHeight="1">
      <c r="A60" s="56" t="s">
        <v>124</v>
      </c>
      <c r="B60" s="33"/>
      <c r="C60" s="34" t="s">
        <v>125</v>
      </c>
      <c r="D60" s="75"/>
      <c r="E60" s="76"/>
      <c r="F60" s="487">
        <f>F61</f>
        <v>850000</v>
      </c>
    </row>
    <row r="61" spans="1:6" ht="45">
      <c r="A61" s="37" t="s">
        <v>126</v>
      </c>
      <c r="B61" s="38"/>
      <c r="C61" s="39"/>
      <c r="D61" s="39" t="s">
        <v>127</v>
      </c>
      <c r="E61" s="40"/>
      <c r="F61" s="481">
        <f>F62</f>
        <v>850000</v>
      </c>
    </row>
    <row r="62" spans="1:6" ht="91.5" customHeight="1">
      <c r="A62" s="43" t="s">
        <v>128</v>
      </c>
      <c r="B62" s="26"/>
      <c r="C62" s="26"/>
      <c r="D62" s="26" t="s">
        <v>129</v>
      </c>
      <c r="E62" s="44"/>
      <c r="F62" s="482">
        <f>F63</f>
        <v>850000</v>
      </c>
    </row>
    <row r="63" spans="1:6" ht="39" customHeight="1">
      <c r="A63" s="43" t="s">
        <v>130</v>
      </c>
      <c r="B63" s="26"/>
      <c r="C63" s="26"/>
      <c r="D63" s="26" t="s">
        <v>131</v>
      </c>
      <c r="E63" s="44"/>
      <c r="F63" s="482">
        <f>F64</f>
        <v>850000</v>
      </c>
    </row>
    <row r="64" spans="1:6" ht="109.5" customHeight="1">
      <c r="A64" s="43" t="s">
        <v>132</v>
      </c>
      <c r="B64" s="77"/>
      <c r="C64" s="26"/>
      <c r="D64" s="26" t="s">
        <v>133</v>
      </c>
      <c r="E64" s="44"/>
      <c r="F64" s="482">
        <f>F65</f>
        <v>850000</v>
      </c>
    </row>
    <row r="65" spans="1:6" ht="51" customHeight="1">
      <c r="A65" s="43" t="s">
        <v>79</v>
      </c>
      <c r="B65" s="26"/>
      <c r="C65" s="50"/>
      <c r="D65" s="26"/>
      <c r="E65" s="44">
        <v>200</v>
      </c>
      <c r="F65" s="482">
        <v>850000</v>
      </c>
    </row>
    <row r="66" spans="1:6" ht="66.75" customHeight="1">
      <c r="A66" s="78" t="s">
        <v>134</v>
      </c>
      <c r="B66" s="35"/>
      <c r="C66" s="35" t="s">
        <v>135</v>
      </c>
      <c r="D66" s="35"/>
      <c r="E66" s="36"/>
      <c r="F66" s="480">
        <f>F67</f>
        <v>77400</v>
      </c>
    </row>
    <row r="67" spans="1:6" ht="81" customHeight="1">
      <c r="A67" s="37" t="s">
        <v>136</v>
      </c>
      <c r="B67" s="79"/>
      <c r="C67" s="80"/>
      <c r="D67" s="39" t="s">
        <v>137</v>
      </c>
      <c r="E67" s="81"/>
      <c r="F67" s="488">
        <f>F68+F72+F79+F83</f>
        <v>77400</v>
      </c>
    </row>
    <row r="68" spans="1:6" ht="90" customHeight="1">
      <c r="A68" s="82" t="s">
        <v>138</v>
      </c>
      <c r="B68" s="61"/>
      <c r="C68" s="83"/>
      <c r="D68" s="84" t="s">
        <v>139</v>
      </c>
      <c r="E68" s="85"/>
      <c r="F68" s="485">
        <f>F69</f>
        <v>1000</v>
      </c>
    </row>
    <row r="69" spans="1:6" ht="107.25" customHeight="1">
      <c r="A69" s="86" t="s">
        <v>140</v>
      </c>
      <c r="B69" s="26"/>
      <c r="C69" s="50"/>
      <c r="D69" s="64" t="s">
        <v>141</v>
      </c>
      <c r="E69" s="44"/>
      <c r="F69" s="482">
        <f>F70</f>
        <v>1000</v>
      </c>
    </row>
    <row r="70" spans="1:6" ht="87.75" customHeight="1">
      <c r="A70" s="86" t="s">
        <v>142</v>
      </c>
      <c r="B70" s="26"/>
      <c r="C70" s="50"/>
      <c r="D70" s="64" t="s">
        <v>143</v>
      </c>
      <c r="E70" s="44"/>
      <c r="F70" s="482">
        <f>F71</f>
        <v>1000</v>
      </c>
    </row>
    <row r="71" spans="1:6" ht="30">
      <c r="A71" s="43" t="s">
        <v>79</v>
      </c>
      <c r="B71" s="26"/>
      <c r="C71" s="50"/>
      <c r="D71" s="64"/>
      <c r="E71" s="44">
        <v>200</v>
      </c>
      <c r="F71" s="482">
        <v>1000</v>
      </c>
    </row>
    <row r="72" spans="1:6" ht="105">
      <c r="A72" s="82" t="s">
        <v>144</v>
      </c>
      <c r="B72" s="61"/>
      <c r="C72" s="83"/>
      <c r="D72" s="84" t="s">
        <v>145</v>
      </c>
      <c r="E72" s="85"/>
      <c r="F72" s="485">
        <f>F73</f>
        <v>74400</v>
      </c>
    </row>
    <row r="73" spans="1:6" ht="99.75" customHeight="1">
      <c r="A73" s="43" t="s">
        <v>146</v>
      </c>
      <c r="B73" s="26"/>
      <c r="C73" s="50"/>
      <c r="D73" s="26" t="s">
        <v>147</v>
      </c>
      <c r="E73" s="44"/>
      <c r="F73" s="482">
        <f>F74+F77</f>
        <v>74400</v>
      </c>
    </row>
    <row r="74" spans="1:6" ht="30">
      <c r="A74" s="43" t="s">
        <v>148</v>
      </c>
      <c r="B74" s="64"/>
      <c r="C74" s="50"/>
      <c r="D74" s="26" t="s">
        <v>149</v>
      </c>
      <c r="E74" s="44"/>
      <c r="F74" s="482">
        <f>F75+F76</f>
        <v>58200</v>
      </c>
    </row>
    <row r="75" spans="1:6" ht="90">
      <c r="A75" s="43" t="s">
        <v>78</v>
      </c>
      <c r="B75" s="26"/>
      <c r="C75" s="50"/>
      <c r="D75" s="26"/>
      <c r="E75" s="44">
        <v>100</v>
      </c>
      <c r="F75" s="482">
        <v>37200</v>
      </c>
    </row>
    <row r="76" spans="1:6" ht="30">
      <c r="A76" s="43" t="s">
        <v>79</v>
      </c>
      <c r="B76" s="26"/>
      <c r="C76" s="50"/>
      <c r="D76" s="26"/>
      <c r="E76" s="44">
        <v>200</v>
      </c>
      <c r="F76" s="482">
        <v>21000</v>
      </c>
    </row>
    <row r="77" spans="1:6" ht="105">
      <c r="A77" s="43" t="s">
        <v>150</v>
      </c>
      <c r="B77" s="26"/>
      <c r="C77" s="50"/>
      <c r="D77" s="26" t="s">
        <v>151</v>
      </c>
      <c r="E77" s="44"/>
      <c r="F77" s="482">
        <f>F78</f>
        <v>16200</v>
      </c>
    </row>
    <row r="78" spans="1:6" ht="93.75" customHeight="1">
      <c r="A78" s="43" t="s">
        <v>78</v>
      </c>
      <c r="B78" s="26"/>
      <c r="C78" s="50"/>
      <c r="D78" s="26"/>
      <c r="E78" s="44">
        <v>100</v>
      </c>
      <c r="F78" s="482">
        <v>16200</v>
      </c>
    </row>
    <row r="79" spans="1:6" ht="105">
      <c r="A79" s="82" t="s">
        <v>152</v>
      </c>
      <c r="B79" s="61"/>
      <c r="C79" s="83"/>
      <c r="D79" s="84" t="s">
        <v>153</v>
      </c>
      <c r="E79" s="85"/>
      <c r="F79" s="485">
        <f>F80</f>
        <v>1000</v>
      </c>
    </row>
    <row r="80" spans="1:6" ht="96.75" customHeight="1">
      <c r="A80" s="86" t="s">
        <v>154</v>
      </c>
      <c r="B80" s="26"/>
      <c r="C80" s="87"/>
      <c r="D80" s="64" t="s">
        <v>155</v>
      </c>
      <c r="E80" s="44"/>
      <c r="F80" s="482">
        <f>F81</f>
        <v>1000</v>
      </c>
    </row>
    <row r="81" spans="1:6" ht="135">
      <c r="A81" s="86" t="s">
        <v>156</v>
      </c>
      <c r="B81" s="26"/>
      <c r="C81" s="50"/>
      <c r="D81" s="64" t="s">
        <v>157</v>
      </c>
      <c r="E81" s="44"/>
      <c r="F81" s="482">
        <f>F82</f>
        <v>1000</v>
      </c>
    </row>
    <row r="82" spans="1:6" ht="47.25" customHeight="1">
      <c r="A82" s="43" t="s">
        <v>79</v>
      </c>
      <c r="B82" s="26"/>
      <c r="C82" s="50"/>
      <c r="D82" s="64"/>
      <c r="E82" s="44">
        <v>200</v>
      </c>
      <c r="F82" s="482">
        <v>1000</v>
      </c>
    </row>
    <row r="83" spans="1:6" ht="75">
      <c r="A83" s="82" t="s">
        <v>158</v>
      </c>
      <c r="B83" s="61"/>
      <c r="C83" s="83"/>
      <c r="D83" s="84" t="s">
        <v>159</v>
      </c>
      <c r="E83" s="85"/>
      <c r="F83" s="485">
        <f>F84</f>
        <v>1000</v>
      </c>
    </row>
    <row r="84" spans="1:6" ht="83.25" customHeight="1">
      <c r="A84" s="86" t="s">
        <v>160</v>
      </c>
      <c r="B84" s="26"/>
      <c r="C84" s="50"/>
      <c r="D84" s="64" t="s">
        <v>161</v>
      </c>
      <c r="E84" s="44"/>
      <c r="F84" s="482">
        <f>F85</f>
        <v>1000</v>
      </c>
    </row>
    <row r="85" spans="1:6" ht="87" customHeight="1">
      <c r="A85" s="86" t="s">
        <v>162</v>
      </c>
      <c r="B85" s="26"/>
      <c r="C85" s="50"/>
      <c r="D85" s="64" t="s">
        <v>163</v>
      </c>
      <c r="E85" s="44"/>
      <c r="F85" s="482">
        <f>F86</f>
        <v>1000</v>
      </c>
    </row>
    <row r="86" spans="1:6" ht="30">
      <c r="A86" s="43" t="s">
        <v>79</v>
      </c>
      <c r="B86" s="26"/>
      <c r="C86" s="50"/>
      <c r="D86" s="64"/>
      <c r="E86" s="44">
        <v>200</v>
      </c>
      <c r="F86" s="482">
        <v>1000</v>
      </c>
    </row>
    <row r="87" spans="1:255" ht="28.5">
      <c r="A87" s="56" t="s">
        <v>164</v>
      </c>
      <c r="B87" s="33"/>
      <c r="C87" s="34" t="s">
        <v>165</v>
      </c>
      <c r="D87" s="35"/>
      <c r="E87" s="36"/>
      <c r="F87" s="483">
        <f>F88</f>
        <v>9409795.77</v>
      </c>
      <c r="G87"/>
      <c r="H87" s="13"/>
      <c r="I87" s="13"/>
      <c r="J87" s="13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57">
      <c r="A88" s="88" t="s">
        <v>166</v>
      </c>
      <c r="B88" s="89"/>
      <c r="C88" s="90"/>
      <c r="D88" s="91" t="s">
        <v>167</v>
      </c>
      <c r="E88" s="475"/>
      <c r="F88" s="489">
        <f>F89</f>
        <v>9409795.77</v>
      </c>
      <c r="G88"/>
      <c r="H88" s="13"/>
      <c r="I88" s="13"/>
      <c r="J88" s="13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75">
      <c r="A89" s="82" t="s">
        <v>168</v>
      </c>
      <c r="B89" s="92"/>
      <c r="C89" s="93"/>
      <c r="D89" s="84" t="s">
        <v>169</v>
      </c>
      <c r="E89" s="476"/>
      <c r="F89" s="490">
        <f>F90</f>
        <v>9409795.77</v>
      </c>
      <c r="G89"/>
      <c r="H89" s="13"/>
      <c r="I89" s="13"/>
      <c r="J89" s="13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51" customHeight="1">
      <c r="A90" s="94" t="s">
        <v>170</v>
      </c>
      <c r="B90" s="95"/>
      <c r="C90" s="96"/>
      <c r="D90" s="97" t="s">
        <v>171</v>
      </c>
      <c r="E90" s="44"/>
      <c r="F90" s="482">
        <f>F91</f>
        <v>9409795.77</v>
      </c>
      <c r="G90"/>
      <c r="H90" s="13"/>
      <c r="I90" s="13"/>
      <c r="J90" s="13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30">
      <c r="A91" s="86" t="s">
        <v>172</v>
      </c>
      <c r="B91" s="64"/>
      <c r="C91" s="98"/>
      <c r="D91" s="64" t="s">
        <v>173</v>
      </c>
      <c r="E91" s="99"/>
      <c r="F91" s="491">
        <f>F92</f>
        <v>9409795.77</v>
      </c>
      <c r="G91"/>
      <c r="H91" s="13"/>
      <c r="I91" s="13"/>
      <c r="J91" s="13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30">
      <c r="A92" s="43" t="s">
        <v>79</v>
      </c>
      <c r="B92" s="26"/>
      <c r="C92" s="50"/>
      <c r="D92" s="64"/>
      <c r="E92" s="44">
        <v>200</v>
      </c>
      <c r="F92" s="482">
        <v>9409795.77</v>
      </c>
      <c r="G92"/>
      <c r="H92" s="13"/>
      <c r="I92" s="13"/>
      <c r="J92" s="13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10" s="10" customFormat="1" ht="21.75" customHeight="1">
      <c r="A93" s="56" t="s">
        <v>174</v>
      </c>
      <c r="B93" s="33"/>
      <c r="C93" s="34" t="s">
        <v>175</v>
      </c>
      <c r="D93" s="75"/>
      <c r="E93" s="76"/>
      <c r="F93" s="487">
        <f>F94+F106</f>
        <v>1742411.67</v>
      </c>
      <c r="H93" s="9"/>
      <c r="I93" s="9"/>
      <c r="J93" s="9"/>
    </row>
    <row r="94" spans="1:10" s="41" customFormat="1" ht="103.5" customHeight="1">
      <c r="A94" s="37" t="s">
        <v>176</v>
      </c>
      <c r="B94" s="38"/>
      <c r="C94" s="39"/>
      <c r="D94" s="39" t="s">
        <v>177</v>
      </c>
      <c r="E94" s="102"/>
      <c r="F94" s="492">
        <f>F95+F100</f>
        <v>605000</v>
      </c>
      <c r="H94" s="42"/>
      <c r="I94" s="42"/>
      <c r="J94" s="42"/>
    </row>
    <row r="95" spans="1:10" s="10" customFormat="1" ht="87.75" customHeight="1">
      <c r="A95" s="103" t="s">
        <v>178</v>
      </c>
      <c r="B95" s="92"/>
      <c r="C95" s="104"/>
      <c r="D95" s="105" t="s">
        <v>179</v>
      </c>
      <c r="E95" s="106"/>
      <c r="F95" s="493">
        <f>F96</f>
        <v>330000</v>
      </c>
      <c r="H95" s="9"/>
      <c r="I95" s="9"/>
      <c r="J95" s="9"/>
    </row>
    <row r="96" spans="1:10" s="10" customFormat="1" ht="104.25" customHeight="1">
      <c r="A96" s="86" t="s">
        <v>180</v>
      </c>
      <c r="B96" s="107"/>
      <c r="C96" s="98"/>
      <c r="D96" s="64" t="s">
        <v>181</v>
      </c>
      <c r="E96" s="108"/>
      <c r="F96" s="494">
        <f>F97</f>
        <v>330000</v>
      </c>
      <c r="H96" s="9"/>
      <c r="I96" s="9"/>
      <c r="J96" s="9"/>
    </row>
    <row r="97" spans="1:10" s="10" customFormat="1" ht="119.25" customHeight="1">
      <c r="A97" s="86" t="s">
        <v>182</v>
      </c>
      <c r="B97" s="109"/>
      <c r="C97" s="98"/>
      <c r="D97" s="64" t="s">
        <v>183</v>
      </c>
      <c r="E97" s="108"/>
      <c r="F97" s="494">
        <f>F99+F98</f>
        <v>330000</v>
      </c>
      <c r="H97" s="9"/>
      <c r="I97" s="9"/>
      <c r="J97" s="9"/>
    </row>
    <row r="98" spans="1:10" s="10" customFormat="1" ht="119.25" customHeight="1">
      <c r="A98" s="43" t="s">
        <v>79</v>
      </c>
      <c r="B98" s="6"/>
      <c r="C98" s="110"/>
      <c r="D98" s="26"/>
      <c r="E98" s="44">
        <v>200</v>
      </c>
      <c r="F98" s="494">
        <v>30000</v>
      </c>
      <c r="H98" s="9"/>
      <c r="I98" s="9"/>
      <c r="J98" s="9"/>
    </row>
    <row r="99" spans="1:10" s="10" customFormat="1" ht="69" customHeight="1">
      <c r="A99" s="86" t="s">
        <v>184</v>
      </c>
      <c r="B99" s="64"/>
      <c r="D99" s="111"/>
      <c r="E99" s="99">
        <v>400</v>
      </c>
      <c r="F99" s="494">
        <v>300000</v>
      </c>
      <c r="H99" s="9"/>
      <c r="I99" s="9"/>
      <c r="J99" s="9"/>
    </row>
    <row r="100" spans="1:10" s="10" customFormat="1" ht="69" customHeight="1">
      <c r="A100" s="103" t="s">
        <v>185</v>
      </c>
      <c r="B100" s="92"/>
      <c r="C100" s="104"/>
      <c r="D100" s="105" t="s">
        <v>186</v>
      </c>
      <c r="E100" s="106"/>
      <c r="F100" s="493">
        <f>F101</f>
        <v>275000</v>
      </c>
      <c r="H100" s="9"/>
      <c r="I100" s="9"/>
      <c r="J100" s="9"/>
    </row>
    <row r="101" spans="1:10" s="10" customFormat="1" ht="69" customHeight="1">
      <c r="A101" s="86" t="s">
        <v>187</v>
      </c>
      <c r="B101" s="107"/>
      <c r="C101" s="98"/>
      <c r="D101" s="64" t="s">
        <v>188</v>
      </c>
      <c r="E101" s="108"/>
      <c r="F101" s="494">
        <f>F104+F102</f>
        <v>275000</v>
      </c>
      <c r="H101" s="9"/>
      <c r="I101" s="9"/>
      <c r="J101" s="9"/>
    </row>
    <row r="102" spans="1:10" s="10" customFormat="1" ht="69" customHeight="1">
      <c r="A102" s="86" t="s">
        <v>189</v>
      </c>
      <c r="B102" s="109"/>
      <c r="C102" s="98"/>
      <c r="D102" s="64" t="s">
        <v>190</v>
      </c>
      <c r="E102" s="108"/>
      <c r="F102" s="494">
        <f>F103</f>
        <v>225000</v>
      </c>
      <c r="H102" s="9"/>
      <c r="I102" s="9"/>
      <c r="J102" s="9"/>
    </row>
    <row r="103" spans="1:10" s="10" customFormat="1" ht="40.5" customHeight="1">
      <c r="A103" s="43" t="s">
        <v>79</v>
      </c>
      <c r="B103" s="6"/>
      <c r="C103" s="110"/>
      <c r="D103" s="26"/>
      <c r="E103" s="44">
        <v>200</v>
      </c>
      <c r="F103" s="494">
        <v>225000</v>
      </c>
      <c r="H103" s="9"/>
      <c r="I103" s="9"/>
      <c r="J103" s="9"/>
    </row>
    <row r="104" spans="1:10" s="10" customFormat="1" ht="85.5" customHeight="1">
      <c r="A104" s="43" t="s">
        <v>191</v>
      </c>
      <c r="B104" s="6"/>
      <c r="C104" s="110"/>
      <c r="D104" s="64" t="s">
        <v>192</v>
      </c>
      <c r="E104" s="44"/>
      <c r="F104" s="494">
        <f>F105</f>
        <v>50000</v>
      </c>
      <c r="H104" s="9"/>
      <c r="I104" s="9"/>
      <c r="J104" s="9"/>
    </row>
    <row r="105" spans="1:10" s="10" customFormat="1" ht="45" customHeight="1">
      <c r="A105" s="43" t="s">
        <v>79</v>
      </c>
      <c r="B105" s="6"/>
      <c r="C105" s="110"/>
      <c r="D105" s="26"/>
      <c r="E105" s="44">
        <v>200</v>
      </c>
      <c r="F105" s="494">
        <v>50000</v>
      </c>
      <c r="H105" s="9"/>
      <c r="I105" s="9"/>
      <c r="J105" s="9"/>
    </row>
    <row r="106" spans="1:10" s="74" customFormat="1" ht="72.75" customHeight="1">
      <c r="A106" s="88" t="str">
        <f>'РАСХ 2024 по целевым статьям'!G59</f>
        <v>Муниципальная программа "Обеспечение качественными коммунальными услугами населения Ивняковского сельского поселения"</v>
      </c>
      <c r="B106" s="89"/>
      <c r="C106" s="90"/>
      <c r="D106" s="91" t="s">
        <v>167</v>
      </c>
      <c r="E106" s="112"/>
      <c r="F106" s="495">
        <f>F107</f>
        <v>1137411.67</v>
      </c>
      <c r="H106" s="1"/>
      <c r="I106" s="1"/>
      <c r="J106" s="1"/>
    </row>
    <row r="107" spans="1:10" s="114" customFormat="1" ht="75" customHeight="1">
      <c r="A107" s="82" t="s">
        <v>168</v>
      </c>
      <c r="B107" s="92"/>
      <c r="C107" s="93"/>
      <c r="D107" s="84" t="s">
        <v>169</v>
      </c>
      <c r="E107" s="113"/>
      <c r="F107" s="485">
        <f>F108</f>
        <v>1137411.67</v>
      </c>
      <c r="H107" s="9"/>
      <c r="I107" s="9"/>
      <c r="J107" s="9"/>
    </row>
    <row r="108" spans="1:6" ht="43.5" customHeight="1">
      <c r="A108" s="115" t="s">
        <v>193</v>
      </c>
      <c r="B108" s="116"/>
      <c r="C108" s="117"/>
      <c r="D108" s="116" t="s">
        <v>194</v>
      </c>
      <c r="E108" s="118"/>
      <c r="F108" s="491">
        <f>F109+F111+F113</f>
        <v>1137411.67</v>
      </c>
    </row>
    <row r="109" spans="1:6" ht="46.5" customHeight="1">
      <c r="A109" s="43" t="s">
        <v>195</v>
      </c>
      <c r="C109" s="98"/>
      <c r="D109" s="26" t="s">
        <v>196</v>
      </c>
      <c r="E109" s="118"/>
      <c r="F109" s="482">
        <f>F110</f>
        <v>973921.67</v>
      </c>
    </row>
    <row r="110" spans="1:6" ht="46.5" customHeight="1">
      <c r="A110" s="43" t="s">
        <v>79</v>
      </c>
      <c r="B110" s="64"/>
      <c r="C110" s="98"/>
      <c r="D110" s="101"/>
      <c r="E110" s="118">
        <v>200</v>
      </c>
      <c r="F110" s="491">
        <v>973921.67</v>
      </c>
    </row>
    <row r="111" spans="1:6" ht="44.25" customHeight="1">
      <c r="A111" s="119" t="s">
        <v>197</v>
      </c>
      <c r="B111" s="120"/>
      <c r="C111" s="121"/>
      <c r="D111" s="26" t="s">
        <v>198</v>
      </c>
      <c r="E111" s="100"/>
      <c r="F111" s="491">
        <f>F112</f>
        <v>71052</v>
      </c>
    </row>
    <row r="112" spans="1:6" ht="55.5" customHeight="1">
      <c r="A112" s="43" t="s">
        <v>79</v>
      </c>
      <c r="B112" s="6"/>
      <c r="C112" s="50"/>
      <c r="D112" s="26"/>
      <c r="E112" s="122">
        <v>200</v>
      </c>
      <c r="F112" s="491">
        <v>71052</v>
      </c>
    </row>
    <row r="113" spans="1:6" ht="99.75" customHeight="1">
      <c r="A113" s="43" t="s">
        <v>199</v>
      </c>
      <c r="B113" s="6"/>
      <c r="C113" s="50"/>
      <c r="D113" s="26" t="s">
        <v>200</v>
      </c>
      <c r="E113" s="122"/>
      <c r="F113" s="491">
        <f>F114</f>
        <v>92438</v>
      </c>
    </row>
    <row r="114" spans="1:6" ht="23.25" customHeight="1">
      <c r="A114" s="43" t="s">
        <v>85</v>
      </c>
      <c r="B114" s="25"/>
      <c r="C114" s="26"/>
      <c r="D114" s="26"/>
      <c r="E114" s="44">
        <v>500</v>
      </c>
      <c r="F114" s="491">
        <v>92438</v>
      </c>
    </row>
    <row r="115" spans="1:6" ht="23.25" customHeight="1">
      <c r="A115" s="56" t="s">
        <v>201</v>
      </c>
      <c r="B115" s="33"/>
      <c r="C115" s="34" t="s">
        <v>202</v>
      </c>
      <c r="D115" s="35"/>
      <c r="E115" s="123"/>
      <c r="F115" s="480">
        <f>F116</f>
        <v>1142302.36</v>
      </c>
    </row>
    <row r="116" spans="1:6" ht="72" customHeight="1">
      <c r="A116" s="88" t="str">
        <f>'РАСХ 2024 по целевым статьям'!G59</f>
        <v>Муниципальная программа "Обеспечение качественными коммунальными услугами населения Ивняковского сельского поселения"</v>
      </c>
      <c r="B116" s="89"/>
      <c r="C116" s="90"/>
      <c r="D116" s="91" t="s">
        <v>167</v>
      </c>
      <c r="E116" s="124"/>
      <c r="F116" s="496">
        <f>F117</f>
        <v>1142302.36</v>
      </c>
    </row>
    <row r="117" spans="1:6" ht="61.5" customHeight="1">
      <c r="A117" s="82" t="s">
        <v>168</v>
      </c>
      <c r="B117" s="92"/>
      <c r="C117" s="93"/>
      <c r="D117" s="84" t="s">
        <v>169</v>
      </c>
      <c r="E117" s="113"/>
      <c r="F117" s="497">
        <f>F118+F121</f>
        <v>1142302.36</v>
      </c>
    </row>
    <row r="118" spans="1:6" ht="32.25" customHeight="1">
      <c r="A118" s="125" t="s">
        <v>203</v>
      </c>
      <c r="B118" s="126"/>
      <c r="C118" s="117"/>
      <c r="D118" s="116" t="s">
        <v>194</v>
      </c>
      <c r="E118" s="118"/>
      <c r="F118" s="482">
        <f>F119</f>
        <v>158819.8</v>
      </c>
    </row>
    <row r="119" spans="1:6" ht="32.25" customHeight="1">
      <c r="A119" s="127" t="s">
        <v>204</v>
      </c>
      <c r="B119" s="6"/>
      <c r="C119" s="128"/>
      <c r="D119" s="26" t="s">
        <v>205</v>
      </c>
      <c r="E119" s="129"/>
      <c r="F119" s="491">
        <f>F120</f>
        <v>158819.8</v>
      </c>
    </row>
    <row r="120" spans="1:6" ht="30">
      <c r="A120" s="66" t="s">
        <v>79</v>
      </c>
      <c r="B120" s="6"/>
      <c r="C120" s="128"/>
      <c r="D120" s="26"/>
      <c r="E120" s="44">
        <v>200</v>
      </c>
      <c r="F120" s="491">
        <v>158819.8</v>
      </c>
    </row>
    <row r="121" spans="1:6" ht="76.5" customHeight="1">
      <c r="A121" s="86" t="s">
        <v>206</v>
      </c>
      <c r="B121" s="130"/>
      <c r="C121" s="131"/>
      <c r="D121" s="64" t="s">
        <v>207</v>
      </c>
      <c r="E121" s="99"/>
      <c r="F121" s="482">
        <f>F122+F124</f>
        <v>983482.56</v>
      </c>
    </row>
    <row r="122" spans="1:6" ht="31.5" customHeight="1">
      <c r="A122" s="43" t="s">
        <v>208</v>
      </c>
      <c r="B122" s="130"/>
      <c r="C122" s="131"/>
      <c r="D122" s="26" t="s">
        <v>209</v>
      </c>
      <c r="E122" s="44"/>
      <c r="F122" s="482">
        <f>F123</f>
        <v>683482.56</v>
      </c>
    </row>
    <row r="123" spans="1:8" ht="41.25" customHeight="1">
      <c r="A123" s="43" t="s">
        <v>79</v>
      </c>
      <c r="B123" s="130"/>
      <c r="C123" s="131"/>
      <c r="D123" s="26"/>
      <c r="E123" s="44">
        <v>200</v>
      </c>
      <c r="F123" s="482">
        <v>683482.56</v>
      </c>
      <c r="H123" s="132">
        <v>23482.56</v>
      </c>
    </row>
    <row r="124" spans="1:6" ht="41.25" customHeight="1">
      <c r="A124" s="43" t="s">
        <v>210</v>
      </c>
      <c r="B124" s="130"/>
      <c r="C124" s="131"/>
      <c r="D124" s="26" t="s">
        <v>211</v>
      </c>
      <c r="E124" s="44"/>
      <c r="F124" s="482">
        <f>F125</f>
        <v>300000</v>
      </c>
    </row>
    <row r="125" spans="1:6" ht="51.75" customHeight="1">
      <c r="A125" s="43" t="s">
        <v>79</v>
      </c>
      <c r="B125" s="130"/>
      <c r="C125" s="131"/>
      <c r="D125" s="26"/>
      <c r="E125" s="44">
        <v>200</v>
      </c>
      <c r="F125" s="482">
        <v>300000</v>
      </c>
    </row>
    <row r="126" spans="1:6" ht="23.25" customHeight="1">
      <c r="A126" s="133" t="s">
        <v>212</v>
      </c>
      <c r="B126" s="134"/>
      <c r="C126" s="135" t="s">
        <v>213</v>
      </c>
      <c r="D126" s="136"/>
      <c r="E126" s="137"/>
      <c r="F126" s="498">
        <f>F137+F127</f>
        <v>33140742.8</v>
      </c>
    </row>
    <row r="127" spans="1:6" ht="48.75" customHeight="1">
      <c r="A127" s="88" t="s">
        <v>214</v>
      </c>
      <c r="B127" s="138"/>
      <c r="C127" s="91"/>
      <c r="D127" s="91" t="s">
        <v>215</v>
      </c>
      <c r="E127" s="139"/>
      <c r="F127" s="495">
        <f>F128</f>
        <v>18383850</v>
      </c>
    </row>
    <row r="128" spans="1:6" ht="46.5" customHeight="1">
      <c r="A128" s="59" t="s">
        <v>216</v>
      </c>
      <c r="B128" s="60"/>
      <c r="C128" s="61"/>
      <c r="D128" s="61" t="s">
        <v>217</v>
      </c>
      <c r="E128" s="85"/>
      <c r="F128" s="485">
        <f>F129+F132</f>
        <v>18383850</v>
      </c>
    </row>
    <row r="129" spans="1:6" ht="63" customHeight="1">
      <c r="A129" s="94" t="s">
        <v>218</v>
      </c>
      <c r="B129" s="140"/>
      <c r="C129" s="141"/>
      <c r="D129" s="97" t="s">
        <v>219</v>
      </c>
      <c r="E129" s="142"/>
      <c r="F129" s="482">
        <f>F130</f>
        <v>12280000</v>
      </c>
    </row>
    <row r="130" spans="1:6" ht="36.75" customHeight="1">
      <c r="A130" s="143" t="s">
        <v>220</v>
      </c>
      <c r="B130" s="140"/>
      <c r="C130" s="144"/>
      <c r="D130" s="145" t="s">
        <v>221</v>
      </c>
      <c r="E130" s="142"/>
      <c r="F130" s="482">
        <f>F131</f>
        <v>12280000</v>
      </c>
    </row>
    <row r="131" spans="1:6" ht="57" customHeight="1">
      <c r="A131" s="146" t="s">
        <v>79</v>
      </c>
      <c r="B131" s="147"/>
      <c r="C131" s="2"/>
      <c r="D131" s="148"/>
      <c r="E131" s="149">
        <v>500</v>
      </c>
      <c r="F131" s="482">
        <v>12280000</v>
      </c>
    </row>
    <row r="132" spans="1:6" ht="90" customHeight="1">
      <c r="A132" s="143" t="s">
        <v>222</v>
      </c>
      <c r="B132" s="97"/>
      <c r="C132" s="131"/>
      <c r="D132" s="145" t="s">
        <v>223</v>
      </c>
      <c r="E132" s="156"/>
      <c r="F132" s="499">
        <f>F133+F135</f>
        <v>6103850</v>
      </c>
    </row>
    <row r="133" spans="1:6" ht="93.75" customHeight="1">
      <c r="A133" s="143" t="s">
        <v>224</v>
      </c>
      <c r="B133" s="97"/>
      <c r="C133" s="131"/>
      <c r="D133" s="145" t="s">
        <v>225</v>
      </c>
      <c r="E133" s="156"/>
      <c r="F133" s="482">
        <f>F134</f>
        <v>2103850</v>
      </c>
    </row>
    <row r="134" spans="1:6" ht="57" customHeight="1">
      <c r="A134" s="143" t="s">
        <v>79</v>
      </c>
      <c r="B134" s="97"/>
      <c r="C134" s="131"/>
      <c r="D134" s="150"/>
      <c r="E134" s="156">
        <v>200</v>
      </c>
      <c r="F134" s="482">
        <v>2103850</v>
      </c>
    </row>
    <row r="135" spans="1:6" ht="99" customHeight="1">
      <c r="A135" s="143" t="s">
        <v>222</v>
      </c>
      <c r="B135" s="97"/>
      <c r="C135" s="131"/>
      <c r="D135" s="145" t="s">
        <v>226</v>
      </c>
      <c r="E135" s="156"/>
      <c r="F135" s="482">
        <f>F136</f>
        <v>4000000</v>
      </c>
    </row>
    <row r="136" spans="1:6" ht="57" customHeight="1">
      <c r="A136" s="143" t="s">
        <v>79</v>
      </c>
      <c r="B136" s="97"/>
      <c r="C136" s="131"/>
      <c r="D136" s="150"/>
      <c r="E136" s="156">
        <v>200</v>
      </c>
      <c r="F136" s="482">
        <v>4000000</v>
      </c>
    </row>
    <row r="137" spans="1:6" ht="81" customHeight="1">
      <c r="A137" s="151" t="s">
        <v>166</v>
      </c>
      <c r="B137" s="152"/>
      <c r="C137" s="153"/>
      <c r="D137" s="154" t="s">
        <v>167</v>
      </c>
      <c r="E137" s="155"/>
      <c r="F137" s="495">
        <f>F138</f>
        <v>14756892.8</v>
      </c>
    </row>
    <row r="138" spans="1:6" ht="59.25" customHeight="1">
      <c r="A138" s="82" t="s">
        <v>168</v>
      </c>
      <c r="B138" s="92"/>
      <c r="C138" s="93"/>
      <c r="D138" s="84" t="s">
        <v>169</v>
      </c>
      <c r="E138" s="113"/>
      <c r="F138" s="500">
        <f>F139</f>
        <v>14756892.8</v>
      </c>
    </row>
    <row r="139" spans="1:10" s="157" customFormat="1" ht="34.5" customHeight="1">
      <c r="A139" s="94" t="s">
        <v>170</v>
      </c>
      <c r="B139" s="95"/>
      <c r="C139" s="96"/>
      <c r="D139" s="97" t="s">
        <v>171</v>
      </c>
      <c r="E139" s="156"/>
      <c r="F139" s="501">
        <f>F140+F143+F145+F147+F149+F151+F153</f>
        <v>14756892.8</v>
      </c>
      <c r="H139" s="158"/>
      <c r="I139" s="158"/>
      <c r="J139" s="158"/>
    </row>
    <row r="140" spans="1:6" ht="15">
      <c r="A140" s="66" t="s">
        <v>227</v>
      </c>
      <c r="B140" s="6"/>
      <c r="C140" s="110"/>
      <c r="D140" s="26" t="s">
        <v>228</v>
      </c>
      <c r="E140" s="44"/>
      <c r="F140" s="482">
        <f>F141+F142</f>
        <v>4823371.65</v>
      </c>
    </row>
    <row r="141" spans="1:6" ht="57.75" customHeight="1">
      <c r="A141" s="66" t="s">
        <v>79</v>
      </c>
      <c r="B141" s="6"/>
      <c r="C141" s="110"/>
      <c r="D141" s="26"/>
      <c r="E141" s="44">
        <v>200</v>
      </c>
      <c r="F141" s="482">
        <v>4820851.29</v>
      </c>
    </row>
    <row r="142" spans="1:6" ht="27.75" customHeight="1">
      <c r="A142" s="43" t="s">
        <v>80</v>
      </c>
      <c r="B142" s="6"/>
      <c r="C142" s="110"/>
      <c r="D142" s="26"/>
      <c r="E142" s="44">
        <v>800</v>
      </c>
      <c r="F142" s="482">
        <v>2520.36</v>
      </c>
    </row>
    <row r="143" spans="1:6" ht="24.75" customHeight="1">
      <c r="A143" s="159" t="s">
        <v>229</v>
      </c>
      <c r="B143" s="6"/>
      <c r="C143" s="110"/>
      <c r="D143" s="26" t="s">
        <v>230</v>
      </c>
      <c r="E143" s="44"/>
      <c r="F143" s="502">
        <f>F144</f>
        <v>1100000</v>
      </c>
    </row>
    <row r="144" spans="1:6" ht="30">
      <c r="A144" s="66" t="s">
        <v>79</v>
      </c>
      <c r="B144" s="6"/>
      <c r="C144" s="110"/>
      <c r="D144" s="26"/>
      <c r="E144" s="44">
        <v>200</v>
      </c>
      <c r="F144" s="502">
        <v>1100000</v>
      </c>
    </row>
    <row r="145" spans="1:6" ht="36.75" customHeight="1">
      <c r="A145" s="119" t="s">
        <v>231</v>
      </c>
      <c r="B145" s="6"/>
      <c r="C145" s="110"/>
      <c r="D145" s="26" t="s">
        <v>232</v>
      </c>
      <c r="E145" s="44"/>
      <c r="F145" s="502">
        <f>F146</f>
        <v>300000</v>
      </c>
    </row>
    <row r="146" spans="1:10" s="74" customFormat="1" ht="30">
      <c r="A146" s="66" t="s">
        <v>79</v>
      </c>
      <c r="B146" s="6"/>
      <c r="C146" s="160"/>
      <c r="D146" s="26"/>
      <c r="E146" s="44">
        <v>200</v>
      </c>
      <c r="F146" s="502">
        <v>300000</v>
      </c>
      <c r="H146" s="1"/>
      <c r="I146" s="1"/>
      <c r="J146" s="1"/>
    </row>
    <row r="147" spans="1:6" ht="36" customHeight="1">
      <c r="A147" s="66" t="s">
        <v>233</v>
      </c>
      <c r="B147" s="6"/>
      <c r="C147" s="110"/>
      <c r="D147" s="26" t="s">
        <v>234</v>
      </c>
      <c r="E147" s="44"/>
      <c r="F147" s="502">
        <f>F148</f>
        <v>200000</v>
      </c>
    </row>
    <row r="148" spans="1:6" ht="78" customHeight="1">
      <c r="A148" s="66" t="s">
        <v>79</v>
      </c>
      <c r="B148" s="6"/>
      <c r="C148" s="110"/>
      <c r="D148" s="26"/>
      <c r="E148" s="44">
        <v>200</v>
      </c>
      <c r="F148" s="502">
        <v>200000</v>
      </c>
    </row>
    <row r="149" spans="1:10" s="46" customFormat="1" ht="36" customHeight="1">
      <c r="A149" s="66" t="s">
        <v>235</v>
      </c>
      <c r="B149" s="161"/>
      <c r="C149" s="162"/>
      <c r="D149" s="26" t="s">
        <v>236</v>
      </c>
      <c r="E149" s="44"/>
      <c r="F149" s="482">
        <f>F150</f>
        <v>500000</v>
      </c>
      <c r="H149" s="47"/>
      <c r="I149" s="47"/>
      <c r="J149" s="47"/>
    </row>
    <row r="150" spans="1:10" s="46" customFormat="1" ht="44.25" customHeight="1">
      <c r="A150" s="66" t="s">
        <v>79</v>
      </c>
      <c r="B150" s="161"/>
      <c r="C150" s="162"/>
      <c r="D150" s="26"/>
      <c r="E150" s="44">
        <v>200</v>
      </c>
      <c r="F150" s="482">
        <v>500000</v>
      </c>
      <c r="H150" s="47"/>
      <c r="I150" s="47"/>
      <c r="J150" s="47"/>
    </row>
    <row r="151" spans="1:10" s="46" customFormat="1" ht="33" customHeight="1">
      <c r="A151" s="66" t="s">
        <v>237</v>
      </c>
      <c r="B151" s="161"/>
      <c r="C151" s="162"/>
      <c r="D151" s="26" t="s">
        <v>238</v>
      </c>
      <c r="E151" s="44"/>
      <c r="F151" s="482">
        <f>F152</f>
        <v>7741083.15</v>
      </c>
      <c r="H151" s="47"/>
      <c r="I151" s="47"/>
      <c r="J151" s="47"/>
    </row>
    <row r="152" spans="1:10" s="46" customFormat="1" ht="50.25" customHeight="1">
      <c r="A152" s="66" t="s">
        <v>79</v>
      </c>
      <c r="B152" s="161"/>
      <c r="C152" s="162"/>
      <c r="D152" s="26"/>
      <c r="E152" s="44">
        <v>200</v>
      </c>
      <c r="F152" s="482">
        <v>7741083.15</v>
      </c>
      <c r="H152" s="47"/>
      <c r="I152" s="47"/>
      <c r="J152" s="47"/>
    </row>
    <row r="153" spans="1:10" s="46" customFormat="1" ht="99.75" customHeight="1">
      <c r="A153" s="66" t="s">
        <v>239</v>
      </c>
      <c r="B153" s="161"/>
      <c r="C153" s="162"/>
      <c r="D153" s="26" t="s">
        <v>240</v>
      </c>
      <c r="E153" s="44"/>
      <c r="F153" s="482">
        <f>F154</f>
        <v>92438</v>
      </c>
      <c r="H153" s="47"/>
      <c r="I153" s="47"/>
      <c r="J153" s="47"/>
    </row>
    <row r="154" spans="1:10" s="46" customFormat="1" ht="50.25" customHeight="1">
      <c r="A154" s="43" t="s">
        <v>85</v>
      </c>
      <c r="B154" s="25"/>
      <c r="C154" s="26"/>
      <c r="D154" s="26"/>
      <c r="E154" s="44">
        <v>500</v>
      </c>
      <c r="F154" s="482">
        <v>92438</v>
      </c>
      <c r="H154" s="47"/>
      <c r="I154" s="47"/>
      <c r="J154" s="47"/>
    </row>
    <row r="155" spans="1:10" s="10" customFormat="1" ht="45" customHeight="1">
      <c r="A155" s="133" t="s">
        <v>241</v>
      </c>
      <c r="B155" s="134"/>
      <c r="C155" s="135" t="s">
        <v>242</v>
      </c>
      <c r="D155" s="136"/>
      <c r="E155" s="137"/>
      <c r="F155" s="498">
        <f>F156</f>
        <v>14392796.83</v>
      </c>
      <c r="H155" s="9"/>
      <c r="I155" s="9"/>
      <c r="J155" s="9"/>
    </row>
    <row r="156" spans="1:6" ht="109.5" customHeight="1">
      <c r="A156" s="88" t="s">
        <v>243</v>
      </c>
      <c r="B156" s="89"/>
      <c r="C156" s="90"/>
      <c r="D156" s="91" t="s">
        <v>167</v>
      </c>
      <c r="E156" s="124"/>
      <c r="F156" s="496">
        <f>F157</f>
        <v>14392796.83</v>
      </c>
    </row>
    <row r="157" spans="1:6" ht="75">
      <c r="A157" s="82" t="s">
        <v>244</v>
      </c>
      <c r="B157" s="92"/>
      <c r="C157" s="93"/>
      <c r="D157" s="84" t="s">
        <v>169</v>
      </c>
      <c r="E157" s="113"/>
      <c r="F157" s="500">
        <f>F158</f>
        <v>14392796.83</v>
      </c>
    </row>
    <row r="158" spans="1:6" ht="59.25" customHeight="1">
      <c r="A158" s="94" t="s">
        <v>170</v>
      </c>
      <c r="B158" s="95"/>
      <c r="C158" s="96"/>
      <c r="D158" s="97" t="s">
        <v>171</v>
      </c>
      <c r="E158" s="156"/>
      <c r="F158" s="502">
        <f>F159</f>
        <v>14392796.83</v>
      </c>
    </row>
    <row r="159" spans="1:6" ht="33" customHeight="1">
      <c r="A159" s="86" t="s">
        <v>245</v>
      </c>
      <c r="B159" s="130"/>
      <c r="C159" s="98"/>
      <c r="D159" s="64" t="s">
        <v>246</v>
      </c>
      <c r="E159" s="44"/>
      <c r="F159" s="502">
        <f>F160+F161+F162</f>
        <v>14392796.83</v>
      </c>
    </row>
    <row r="160" spans="1:6" ht="90">
      <c r="A160" s="43" t="s">
        <v>78</v>
      </c>
      <c r="B160" s="26"/>
      <c r="C160" s="128"/>
      <c r="D160" s="26"/>
      <c r="E160" s="44">
        <v>100</v>
      </c>
      <c r="F160" s="482">
        <v>11105856.42</v>
      </c>
    </row>
    <row r="161" spans="1:6" s="1" customFormat="1" ht="52.5" customHeight="1">
      <c r="A161" s="43" t="s">
        <v>79</v>
      </c>
      <c r="B161" s="26"/>
      <c r="C161" s="128"/>
      <c r="D161" s="26"/>
      <c r="E161" s="44">
        <v>200</v>
      </c>
      <c r="F161" s="482">
        <v>3208214.39</v>
      </c>
    </row>
    <row r="162" spans="1:6" ht="30" customHeight="1">
      <c r="A162" s="43" t="s">
        <v>80</v>
      </c>
      <c r="B162" s="26"/>
      <c r="C162" s="128"/>
      <c r="D162" s="26"/>
      <c r="E162" s="44">
        <v>800</v>
      </c>
      <c r="F162" s="482">
        <v>78726.02</v>
      </c>
    </row>
    <row r="163" spans="1:6" ht="45.75" customHeight="1">
      <c r="A163" s="133" t="s">
        <v>247</v>
      </c>
      <c r="B163" s="134"/>
      <c r="C163" s="135" t="s">
        <v>248</v>
      </c>
      <c r="D163" s="136"/>
      <c r="E163" s="137"/>
      <c r="F163" s="503">
        <f>F164</f>
        <v>50000</v>
      </c>
    </row>
    <row r="164" spans="1:6" ht="50.25" customHeight="1">
      <c r="A164" s="37" t="s">
        <v>100</v>
      </c>
      <c r="B164" s="58"/>
      <c r="C164" s="39"/>
      <c r="D164" s="39" t="s">
        <v>101</v>
      </c>
      <c r="E164" s="40"/>
      <c r="F164" s="504">
        <f>F165</f>
        <v>50000</v>
      </c>
    </row>
    <row r="165" spans="1:6" ht="51" customHeight="1">
      <c r="A165" s="59" t="s">
        <v>249</v>
      </c>
      <c r="B165" s="92"/>
      <c r="C165" s="61"/>
      <c r="D165" s="61" t="s">
        <v>250</v>
      </c>
      <c r="E165" s="85"/>
      <c r="F165" s="485">
        <f>F166</f>
        <v>50000</v>
      </c>
    </row>
    <row r="166" spans="1:6" ht="41.25" customHeight="1">
      <c r="A166" s="43" t="s">
        <v>251</v>
      </c>
      <c r="B166" s="130"/>
      <c r="C166" s="23"/>
      <c r="D166" s="26" t="s">
        <v>252</v>
      </c>
      <c r="E166" s="142"/>
      <c r="F166" s="482">
        <f>F167</f>
        <v>50000</v>
      </c>
    </row>
    <row r="167" spans="1:6" ht="72.75" customHeight="1">
      <c r="A167" s="43" t="s">
        <v>253</v>
      </c>
      <c r="C167" s="23"/>
      <c r="D167" s="26" t="s">
        <v>254</v>
      </c>
      <c r="E167" s="142"/>
      <c r="F167" s="482">
        <f>F168</f>
        <v>50000</v>
      </c>
    </row>
    <row r="168" spans="1:6" ht="51" customHeight="1">
      <c r="A168" s="119" t="s">
        <v>79</v>
      </c>
      <c r="B168" s="130"/>
      <c r="C168" s="23"/>
      <c r="D168" s="26"/>
      <c r="E168" s="44">
        <v>200</v>
      </c>
      <c r="F168" s="482">
        <v>50000</v>
      </c>
    </row>
    <row r="169" spans="1:6" ht="30.75" customHeight="1">
      <c r="A169" s="133" t="s">
        <v>255</v>
      </c>
      <c r="B169" s="136"/>
      <c r="C169" s="163" t="s">
        <v>256</v>
      </c>
      <c r="D169" s="136"/>
      <c r="E169" s="137"/>
      <c r="F169" s="505">
        <f>F170</f>
        <v>1921191</v>
      </c>
    </row>
    <row r="170" spans="1:6" ht="42" customHeight="1">
      <c r="A170" s="37" t="s">
        <v>100</v>
      </c>
      <c r="B170" s="58"/>
      <c r="C170" s="39"/>
      <c r="D170" s="164" t="s">
        <v>101</v>
      </c>
      <c r="E170" s="165"/>
      <c r="F170" s="504">
        <f>F171</f>
        <v>1921191</v>
      </c>
    </row>
    <row r="171" spans="1:6" ht="42.75" customHeight="1">
      <c r="A171" s="59" t="s">
        <v>102</v>
      </c>
      <c r="B171" s="60"/>
      <c r="C171" s="61"/>
      <c r="D171" s="61" t="s">
        <v>103</v>
      </c>
      <c r="E171" s="166"/>
      <c r="F171" s="506">
        <f>F172</f>
        <v>1921191</v>
      </c>
    </row>
    <row r="172" spans="1:6" ht="45">
      <c r="A172" s="63" t="s">
        <v>257</v>
      </c>
      <c r="B172" s="6"/>
      <c r="C172" s="26"/>
      <c r="D172" s="64" t="s">
        <v>258</v>
      </c>
      <c r="E172" s="65"/>
      <c r="F172" s="482">
        <f>F173</f>
        <v>1921191</v>
      </c>
    </row>
    <row r="173" spans="1:6" ht="48.75" customHeight="1">
      <c r="A173" s="66" t="s">
        <v>259</v>
      </c>
      <c r="B173" s="6"/>
      <c r="C173" s="26"/>
      <c r="D173" s="26" t="s">
        <v>260</v>
      </c>
      <c r="E173" s="65"/>
      <c r="F173" s="482">
        <f>F174</f>
        <v>1921191</v>
      </c>
    </row>
    <row r="174" spans="1:6" ht="25.5" customHeight="1">
      <c r="A174" s="66" t="s">
        <v>85</v>
      </c>
      <c r="B174" s="6"/>
      <c r="C174" s="26"/>
      <c r="D174" s="26"/>
      <c r="E174" s="65">
        <v>500</v>
      </c>
      <c r="F174" s="482">
        <v>1921191</v>
      </c>
    </row>
    <row r="175" spans="1:10" s="10" customFormat="1" ht="25.5" customHeight="1">
      <c r="A175" s="133" t="s">
        <v>261</v>
      </c>
      <c r="B175" s="134"/>
      <c r="C175" s="135" t="s">
        <v>262</v>
      </c>
      <c r="D175" s="136"/>
      <c r="E175" s="137"/>
      <c r="F175" s="498">
        <f>F176</f>
        <v>254622.77</v>
      </c>
      <c r="H175" s="9"/>
      <c r="I175" s="9"/>
      <c r="J175" s="9"/>
    </row>
    <row r="176" spans="1:6" ht="21" customHeight="1">
      <c r="A176" s="43" t="s">
        <v>70</v>
      </c>
      <c r="B176" s="25"/>
      <c r="C176" s="26"/>
      <c r="D176" s="26" t="s">
        <v>71</v>
      </c>
      <c r="E176" s="44"/>
      <c r="F176" s="482">
        <f>F177</f>
        <v>254622.77</v>
      </c>
    </row>
    <row r="177" spans="1:6" ht="60">
      <c r="A177" s="43" t="s">
        <v>263</v>
      </c>
      <c r="C177" s="50"/>
      <c r="D177" s="26" t="s">
        <v>264</v>
      </c>
      <c r="E177" s="167"/>
      <c r="F177" s="482">
        <f>F178</f>
        <v>254622.77</v>
      </c>
    </row>
    <row r="178" spans="1:6" ht="33.75" customHeight="1">
      <c r="A178" s="43" t="s">
        <v>265</v>
      </c>
      <c r="B178" s="26"/>
      <c r="C178" s="2"/>
      <c r="D178" s="48"/>
      <c r="E178" s="44">
        <v>300</v>
      </c>
      <c r="F178" s="482">
        <v>254622.77</v>
      </c>
    </row>
    <row r="179" spans="1:6" ht="22.5" customHeight="1">
      <c r="A179" s="168" t="s">
        <v>266</v>
      </c>
      <c r="B179" s="168"/>
      <c r="C179" s="136" t="s">
        <v>267</v>
      </c>
      <c r="D179" s="169"/>
      <c r="E179" s="170"/>
      <c r="F179" s="505">
        <f>F185+F180</f>
        <v>1932930</v>
      </c>
    </row>
    <row r="180" spans="1:6" ht="86.25" customHeight="1">
      <c r="A180" s="88" t="s">
        <v>176</v>
      </c>
      <c r="B180" s="91"/>
      <c r="C180" s="91"/>
      <c r="D180" s="91" t="s">
        <v>177</v>
      </c>
      <c r="E180" s="171"/>
      <c r="F180" s="507">
        <f>F181</f>
        <v>1922930</v>
      </c>
    </row>
    <row r="181" spans="1:6" ht="58.5" customHeight="1">
      <c r="A181" s="82" t="s">
        <v>268</v>
      </c>
      <c r="B181" s="84"/>
      <c r="C181" s="61"/>
      <c r="D181" s="84" t="s">
        <v>269</v>
      </c>
      <c r="E181" s="172"/>
      <c r="F181" s="508">
        <f>F182</f>
        <v>1922930</v>
      </c>
    </row>
    <row r="182" spans="1:6" ht="66" customHeight="1">
      <c r="A182" s="86" t="s">
        <v>270</v>
      </c>
      <c r="B182" s="64"/>
      <c r="C182" s="26"/>
      <c r="D182" s="64" t="s">
        <v>271</v>
      </c>
      <c r="E182" s="173"/>
      <c r="F182" s="502">
        <f>F183</f>
        <v>1922930</v>
      </c>
    </row>
    <row r="183" spans="1:6" ht="62.25" customHeight="1">
      <c r="A183" s="43" t="s">
        <v>272</v>
      </c>
      <c r="B183" s="26"/>
      <c r="C183" s="26"/>
      <c r="D183" s="26" t="s">
        <v>273</v>
      </c>
      <c r="E183" s="173"/>
      <c r="F183" s="502">
        <f>F184</f>
        <v>1922930</v>
      </c>
    </row>
    <row r="184" spans="1:6" ht="36" customHeight="1">
      <c r="A184" s="43" t="s">
        <v>265</v>
      </c>
      <c r="B184" s="26"/>
      <c r="C184" s="26"/>
      <c r="D184" s="26"/>
      <c r="E184" s="44">
        <v>300</v>
      </c>
      <c r="F184" s="502">
        <v>1922930</v>
      </c>
    </row>
    <row r="185" spans="1:10" s="10" customFormat="1" ht="30.75" customHeight="1">
      <c r="A185" s="59" t="s">
        <v>70</v>
      </c>
      <c r="B185" s="60"/>
      <c r="C185" s="61"/>
      <c r="D185" s="61" t="s">
        <v>71</v>
      </c>
      <c r="E185" s="174"/>
      <c r="F185" s="509">
        <f>F186</f>
        <v>10000</v>
      </c>
      <c r="H185" s="9"/>
      <c r="I185" s="9"/>
      <c r="J185" s="9"/>
    </row>
    <row r="186" spans="1:6" ht="21" customHeight="1">
      <c r="A186" s="43" t="s">
        <v>274</v>
      </c>
      <c r="B186" s="6"/>
      <c r="C186" s="110"/>
      <c r="D186" s="26" t="s">
        <v>275</v>
      </c>
      <c r="E186" s="44"/>
      <c r="F186" s="472">
        <f>F187</f>
        <v>10000</v>
      </c>
    </row>
    <row r="187" spans="1:6" ht="33.75" customHeight="1">
      <c r="A187" s="43" t="s">
        <v>265</v>
      </c>
      <c r="B187" s="6"/>
      <c r="C187" s="110"/>
      <c r="D187" s="26"/>
      <c r="E187" s="44">
        <v>300</v>
      </c>
      <c r="F187" s="472">
        <v>10000</v>
      </c>
    </row>
    <row r="188" spans="1:6" ht="23.25" customHeight="1">
      <c r="A188" s="175" t="s">
        <v>276</v>
      </c>
      <c r="B188" s="175"/>
      <c r="C188" s="176"/>
      <c r="D188" s="175"/>
      <c r="E188" s="177"/>
      <c r="F188" s="470">
        <f>F13</f>
        <v>79876387.88</v>
      </c>
    </row>
    <row r="189" spans="1:10" s="10" customFormat="1" ht="27" customHeight="1">
      <c r="A189" s="178" t="s">
        <v>277</v>
      </c>
      <c r="B189" s="178"/>
      <c r="C189" s="179"/>
      <c r="D189" s="178"/>
      <c r="E189" s="180"/>
      <c r="F189" s="510">
        <f>'ДОХОДЫ 2024'!C30-F188</f>
        <v>-4137780.1099999994</v>
      </c>
      <c r="H189" s="9"/>
      <c r="I189" s="9"/>
      <c r="J189" s="9"/>
    </row>
  </sheetData>
  <sheetProtection selectLockedCells="1" selectUnlockedCells="1"/>
  <mergeCells count="5">
    <mergeCell ref="D1:F1"/>
    <mergeCell ref="D2:F2"/>
    <mergeCell ref="D3:F3"/>
    <mergeCell ref="D4:F4"/>
    <mergeCell ref="A7:F9"/>
  </mergeCells>
  <printOptions/>
  <pageMargins left="0.11805555555555557" right="0.11805555555555557" top="0.7479166666666667" bottom="0.7479166666666667" header="0.5118110236220472" footer="0.5118110236220472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U143"/>
  <sheetViews>
    <sheetView showGridLines="0" zoomScale="150" zoomScaleNormal="150" zoomScaleSheetLayoutView="85" zoomScalePageLayoutView="0" workbookViewId="0" topLeftCell="A1">
      <selection activeCell="J7" sqref="J7:J143"/>
    </sheetView>
  </sheetViews>
  <sheetFormatPr defaultColWidth="9.25390625" defaultRowHeight="12.75"/>
  <cols>
    <col min="1" max="1" width="0.12890625" style="181" customWidth="1"/>
    <col min="2" max="6" width="9.25390625" style="181" hidden="1" customWidth="1"/>
    <col min="7" max="7" width="41.75390625" style="182" customWidth="1"/>
    <col min="8" max="8" width="15.25390625" style="183" customWidth="1"/>
    <col min="9" max="9" width="7.375" style="182" customWidth="1"/>
    <col min="10" max="10" width="16.25390625" style="184" customWidth="1"/>
    <col min="11" max="18" width="9.125" style="185" customWidth="1"/>
    <col min="19" max="23" width="9.125" style="182" customWidth="1"/>
    <col min="24" max="252" width="9.125" style="181" customWidth="1"/>
    <col min="253" max="16384" width="9.25390625" style="181" customWidth="1"/>
  </cols>
  <sheetData>
    <row r="1" spans="1:10" ht="15" customHeight="1">
      <c r="A1" s="186"/>
      <c r="B1" s="186"/>
      <c r="C1" s="186"/>
      <c r="D1" s="186"/>
      <c r="E1" s="186"/>
      <c r="F1" s="186"/>
      <c r="G1" s="187"/>
      <c r="H1" s="447" t="s">
        <v>278</v>
      </c>
      <c r="I1" s="447"/>
      <c r="J1" s="447"/>
    </row>
    <row r="2" spans="1:10" ht="15" customHeight="1">
      <c r="A2" s="186"/>
      <c r="B2" s="186"/>
      <c r="C2" s="186"/>
      <c r="D2" s="186"/>
      <c r="E2" s="186"/>
      <c r="F2" s="186"/>
      <c r="G2" s="187"/>
      <c r="H2" s="447" t="s">
        <v>279</v>
      </c>
      <c r="I2" s="447"/>
      <c r="J2" s="447"/>
    </row>
    <row r="3" spans="1:10" ht="15" customHeight="1">
      <c r="A3" s="186"/>
      <c r="B3" s="186"/>
      <c r="C3" s="186"/>
      <c r="D3" s="186"/>
      <c r="E3" s="186"/>
      <c r="F3" s="186"/>
      <c r="G3" s="187"/>
      <c r="H3" s="447" t="s">
        <v>2</v>
      </c>
      <c r="I3" s="447"/>
      <c r="J3" s="447"/>
    </row>
    <row r="4" spans="1:10" ht="14.25" customHeight="1">
      <c r="A4" s="188"/>
      <c r="B4" s="188"/>
      <c r="C4" s="188"/>
      <c r="D4" s="188"/>
      <c r="E4" s="188"/>
      <c r="F4" s="188"/>
      <c r="G4" s="189"/>
      <c r="H4" s="190"/>
      <c r="I4" s="189"/>
      <c r="J4" s="191"/>
    </row>
    <row r="5" spans="1:10" ht="93.75" customHeight="1">
      <c r="A5" s="186"/>
      <c r="B5" s="192" t="s">
        <v>280</v>
      </c>
      <c r="C5" s="193"/>
      <c r="D5" s="193"/>
      <c r="E5" s="193"/>
      <c r="F5" s="193"/>
      <c r="G5" s="438" t="s">
        <v>281</v>
      </c>
      <c r="H5" s="438"/>
      <c r="I5" s="438"/>
      <c r="J5" s="438"/>
    </row>
    <row r="6" spans="1:10" ht="14.25" customHeight="1">
      <c r="A6" s="188"/>
      <c r="B6" s="188"/>
      <c r="C6" s="188"/>
      <c r="D6" s="188"/>
      <c r="E6" s="188"/>
      <c r="F6" s="188"/>
      <c r="G6" s="189"/>
      <c r="H6" s="190"/>
      <c r="I6" s="189"/>
      <c r="J6" s="191"/>
    </row>
    <row r="7" spans="1:10" ht="46.5" customHeight="1">
      <c r="A7" s="186"/>
      <c r="B7" s="194"/>
      <c r="C7" s="194"/>
      <c r="D7" s="194"/>
      <c r="E7" s="195"/>
      <c r="F7" s="195"/>
      <c r="G7" s="196" t="s">
        <v>59</v>
      </c>
      <c r="H7" s="197" t="s">
        <v>62</v>
      </c>
      <c r="I7" s="511" t="s">
        <v>282</v>
      </c>
      <c r="J7" s="535" t="s">
        <v>64</v>
      </c>
    </row>
    <row r="8" spans="1:10" ht="36" customHeight="1">
      <c r="A8" s="198"/>
      <c r="B8" s="446" t="s">
        <v>283</v>
      </c>
      <c r="C8" s="446"/>
      <c r="D8" s="446"/>
      <c r="E8" s="446"/>
      <c r="F8" s="446"/>
      <c r="G8" s="200" t="s">
        <v>176</v>
      </c>
      <c r="H8" s="201" t="s">
        <v>177</v>
      </c>
      <c r="I8" s="512"/>
      <c r="J8" s="536">
        <f>J13+J9+J18</f>
        <v>2527930</v>
      </c>
    </row>
    <row r="9" spans="1:10" ht="30" customHeight="1">
      <c r="A9" s="198"/>
      <c r="B9" s="202"/>
      <c r="C9" s="202"/>
      <c r="D9" s="202"/>
      <c r="E9" s="202"/>
      <c r="F9" s="199"/>
      <c r="G9" s="203" t="s">
        <v>268</v>
      </c>
      <c r="H9" s="204" t="s">
        <v>269</v>
      </c>
      <c r="I9" s="513"/>
      <c r="J9" s="537">
        <f>J10</f>
        <v>1922930</v>
      </c>
    </row>
    <row r="10" spans="1:10" ht="30" customHeight="1">
      <c r="A10" s="198"/>
      <c r="B10" s="202"/>
      <c r="C10" s="202"/>
      <c r="D10" s="202"/>
      <c r="E10" s="202"/>
      <c r="F10" s="199"/>
      <c r="G10" s="205" t="s">
        <v>284</v>
      </c>
      <c r="H10" s="206" t="s">
        <v>271</v>
      </c>
      <c r="I10" s="514"/>
      <c r="J10" s="538">
        <f>J11</f>
        <v>1922930</v>
      </c>
    </row>
    <row r="11" spans="1:10" ht="42.75" customHeight="1">
      <c r="A11" s="198"/>
      <c r="B11" s="202"/>
      <c r="C11" s="202"/>
      <c r="D11" s="202"/>
      <c r="E11" s="202"/>
      <c r="F11" s="199"/>
      <c r="G11" s="207" t="s">
        <v>272</v>
      </c>
      <c r="H11" s="52" t="s">
        <v>273</v>
      </c>
      <c r="I11" s="515"/>
      <c r="J11" s="539">
        <f>J12</f>
        <v>1922930</v>
      </c>
    </row>
    <row r="12" spans="1:10" ht="15.75" customHeight="1">
      <c r="A12" s="198"/>
      <c r="B12" s="202"/>
      <c r="C12" s="202"/>
      <c r="D12" s="202"/>
      <c r="E12" s="202"/>
      <c r="F12" s="199"/>
      <c r="G12" s="207" t="s">
        <v>265</v>
      </c>
      <c r="H12" s="52"/>
      <c r="I12" s="515">
        <v>300</v>
      </c>
      <c r="J12" s="539">
        <f>'Ведомка 2024'!F184</f>
        <v>1922930</v>
      </c>
    </row>
    <row r="13" spans="1:10" ht="51.75" customHeight="1">
      <c r="A13" s="198"/>
      <c r="B13" s="444" t="s">
        <v>285</v>
      </c>
      <c r="C13" s="444"/>
      <c r="D13" s="444"/>
      <c r="E13" s="444"/>
      <c r="F13" s="444"/>
      <c r="G13" s="203" t="s">
        <v>286</v>
      </c>
      <c r="H13" s="204" t="s">
        <v>179</v>
      </c>
      <c r="I13" s="513"/>
      <c r="J13" s="537">
        <f>J14</f>
        <v>330000</v>
      </c>
    </row>
    <row r="14" spans="1:10" ht="47.25" customHeight="1">
      <c r="A14" s="198"/>
      <c r="B14" s="209"/>
      <c r="C14" s="209"/>
      <c r="D14" s="209"/>
      <c r="E14" s="209"/>
      <c r="F14" s="208"/>
      <c r="G14" s="205" t="s">
        <v>180</v>
      </c>
      <c r="H14" s="206" t="s">
        <v>181</v>
      </c>
      <c r="I14" s="514"/>
      <c r="J14" s="538">
        <f>J15</f>
        <v>330000</v>
      </c>
    </row>
    <row r="15" spans="1:10" ht="45.75" customHeight="1">
      <c r="A15" s="198"/>
      <c r="B15" s="209"/>
      <c r="C15" s="209"/>
      <c r="D15" s="209"/>
      <c r="E15" s="209"/>
      <c r="F15" s="208"/>
      <c r="G15" s="210" t="s">
        <v>287</v>
      </c>
      <c r="H15" s="77" t="s">
        <v>183</v>
      </c>
      <c r="I15" s="516"/>
      <c r="J15" s="540">
        <f>J16+J17</f>
        <v>330000</v>
      </c>
    </row>
    <row r="16" spans="1:10" ht="28.5" customHeight="1">
      <c r="A16" s="198"/>
      <c r="B16" s="211"/>
      <c r="C16" s="211"/>
      <c r="D16" s="211"/>
      <c r="E16" s="211"/>
      <c r="F16" s="212"/>
      <c r="G16" s="207" t="s">
        <v>79</v>
      </c>
      <c r="H16" s="213"/>
      <c r="I16" s="517">
        <v>200</v>
      </c>
      <c r="J16" s="540">
        <f>'Ведомка 2024'!F98</f>
        <v>30000</v>
      </c>
    </row>
    <row r="17" spans="1:10" ht="26.25" customHeight="1">
      <c r="A17" s="198"/>
      <c r="B17" s="214"/>
      <c r="C17" s="214"/>
      <c r="D17" s="214"/>
      <c r="E17" s="214"/>
      <c r="F17" s="215"/>
      <c r="G17" s="207" t="s">
        <v>184</v>
      </c>
      <c r="H17" s="52"/>
      <c r="I17" s="515">
        <v>400</v>
      </c>
      <c r="J17" s="539">
        <f>'Ведомка 2024'!F99</f>
        <v>300000</v>
      </c>
    </row>
    <row r="18" spans="1:10" ht="45" customHeight="1">
      <c r="A18" s="198"/>
      <c r="B18" s="214"/>
      <c r="C18" s="214"/>
      <c r="D18" s="214"/>
      <c r="E18" s="214"/>
      <c r="F18" s="215"/>
      <c r="G18" s="203" t="s">
        <v>185</v>
      </c>
      <c r="H18" s="204" t="s">
        <v>186</v>
      </c>
      <c r="I18" s="513"/>
      <c r="J18" s="537">
        <f>J19</f>
        <v>275000</v>
      </c>
    </row>
    <row r="19" spans="1:10" ht="37.5" customHeight="1">
      <c r="A19" s="198"/>
      <c r="B19" s="214"/>
      <c r="C19" s="214"/>
      <c r="D19" s="214"/>
      <c r="E19" s="214"/>
      <c r="F19" s="215"/>
      <c r="G19" s="205" t="s">
        <v>187</v>
      </c>
      <c r="H19" s="206" t="s">
        <v>188</v>
      </c>
      <c r="I19" s="514"/>
      <c r="J19" s="538">
        <f>J20+J22</f>
        <v>275000</v>
      </c>
    </row>
    <row r="20" spans="1:10" ht="63" customHeight="1">
      <c r="A20" s="198"/>
      <c r="B20" s="214"/>
      <c r="C20" s="214"/>
      <c r="D20" s="214"/>
      <c r="E20" s="214"/>
      <c r="F20" s="215"/>
      <c r="G20" s="210" t="s">
        <v>191</v>
      </c>
      <c r="H20" s="77" t="s">
        <v>192</v>
      </c>
      <c r="I20" s="516"/>
      <c r="J20" s="539">
        <f>J21</f>
        <v>50000</v>
      </c>
    </row>
    <row r="21" spans="1:10" ht="26.25" customHeight="1">
      <c r="A21" s="198"/>
      <c r="B21" s="214"/>
      <c r="C21" s="214"/>
      <c r="D21" s="214"/>
      <c r="E21" s="214"/>
      <c r="F21" s="215"/>
      <c r="G21" s="207" t="s">
        <v>79</v>
      </c>
      <c r="H21" s="213"/>
      <c r="I21" s="517">
        <v>200</v>
      </c>
      <c r="J21" s="539">
        <f>'Ведомка 2024'!F105</f>
        <v>50000</v>
      </c>
    </row>
    <row r="22" spans="1:10" ht="47.25" customHeight="1">
      <c r="A22" s="198"/>
      <c r="B22" s="214"/>
      <c r="C22" s="214"/>
      <c r="D22" s="214"/>
      <c r="E22" s="214"/>
      <c r="F22" s="215"/>
      <c r="G22" s="207" t="s">
        <v>191</v>
      </c>
      <c r="H22" s="77" t="s">
        <v>190</v>
      </c>
      <c r="I22" s="517"/>
      <c r="J22" s="539">
        <f>J23</f>
        <v>225000</v>
      </c>
    </row>
    <row r="23" spans="1:10" ht="26.25" customHeight="1">
      <c r="A23" s="198"/>
      <c r="B23" s="214"/>
      <c r="C23" s="214"/>
      <c r="D23" s="214"/>
      <c r="E23" s="214"/>
      <c r="F23" s="215"/>
      <c r="G23" s="207" t="s">
        <v>79</v>
      </c>
      <c r="H23" s="213"/>
      <c r="I23" s="517">
        <v>200</v>
      </c>
      <c r="J23" s="539">
        <f>'Ведомка 2024'!F103</f>
        <v>225000</v>
      </c>
    </row>
    <row r="24" spans="1:10" ht="24" customHeight="1">
      <c r="A24" s="198"/>
      <c r="B24" s="214"/>
      <c r="C24" s="214"/>
      <c r="D24" s="214"/>
      <c r="E24" s="214"/>
      <c r="F24" s="215"/>
      <c r="G24" s="216" t="s">
        <v>214</v>
      </c>
      <c r="H24" s="201" t="s">
        <v>215</v>
      </c>
      <c r="I24" s="518"/>
      <c r="J24" s="541">
        <f>J25</f>
        <v>18383850</v>
      </c>
    </row>
    <row r="25" spans="1:10" ht="18" customHeight="1">
      <c r="A25" s="198"/>
      <c r="B25" s="214"/>
      <c r="C25" s="214"/>
      <c r="D25" s="214"/>
      <c r="E25" s="214"/>
      <c r="F25" s="215"/>
      <c r="G25" s="203" t="s">
        <v>288</v>
      </c>
      <c r="H25" s="204" t="s">
        <v>217</v>
      </c>
      <c r="I25" s="519"/>
      <c r="J25" s="542">
        <f>J26+J29</f>
        <v>18383850</v>
      </c>
    </row>
    <row r="26" spans="1:23" s="220" customFormat="1" ht="27" customHeight="1">
      <c r="A26" s="217"/>
      <c r="B26" s="211"/>
      <c r="C26" s="211"/>
      <c r="D26" s="211"/>
      <c r="E26" s="211"/>
      <c r="F26" s="212"/>
      <c r="G26" s="205" t="s">
        <v>289</v>
      </c>
      <c r="H26" s="206" t="s">
        <v>219</v>
      </c>
      <c r="I26" s="514"/>
      <c r="J26" s="538">
        <f>J28</f>
        <v>12280000</v>
      </c>
      <c r="K26" s="218"/>
      <c r="L26" s="218"/>
      <c r="M26" s="218"/>
      <c r="N26" s="218"/>
      <c r="O26" s="218"/>
      <c r="P26" s="218"/>
      <c r="Q26" s="218"/>
      <c r="R26" s="218"/>
      <c r="S26" s="219"/>
      <c r="T26" s="219"/>
      <c r="U26" s="219"/>
      <c r="V26" s="219"/>
      <c r="W26" s="219"/>
    </row>
    <row r="27" spans="1:23" s="226" customFormat="1" ht="21.75" customHeight="1">
      <c r="A27" s="221"/>
      <c r="B27" s="222"/>
      <c r="C27" s="222"/>
      <c r="D27" s="222"/>
      <c r="E27" s="222"/>
      <c r="F27" s="223"/>
      <c r="G27" s="210" t="s">
        <v>220</v>
      </c>
      <c r="H27" s="77" t="s">
        <v>221</v>
      </c>
      <c r="I27" s="516"/>
      <c r="J27" s="540">
        <f>J28</f>
        <v>12280000</v>
      </c>
      <c r="K27" s="224"/>
      <c r="L27" s="224"/>
      <c r="M27" s="224"/>
      <c r="N27" s="224"/>
      <c r="O27" s="224"/>
      <c r="P27" s="224"/>
      <c r="Q27" s="224"/>
      <c r="R27" s="224"/>
      <c r="S27" s="225"/>
      <c r="T27" s="225"/>
      <c r="U27" s="225"/>
      <c r="V27" s="225"/>
      <c r="W27" s="225"/>
    </row>
    <row r="28" spans="1:10" ht="18.75" customHeight="1">
      <c r="A28" s="198"/>
      <c r="B28" s="214"/>
      <c r="C28" s="214"/>
      <c r="D28" s="214"/>
      <c r="E28" s="214"/>
      <c r="F28" s="215"/>
      <c r="G28" s="207" t="s">
        <v>85</v>
      </c>
      <c r="H28" s="213"/>
      <c r="I28" s="517">
        <v>500</v>
      </c>
      <c r="J28" s="539">
        <f>'Ведомка 2024'!F131</f>
        <v>12280000</v>
      </c>
    </row>
    <row r="29" spans="1:255" ht="39.75" customHeight="1">
      <c r="A29" s="198"/>
      <c r="B29" s="215"/>
      <c r="C29" s="215"/>
      <c r="D29" s="215"/>
      <c r="E29" s="215"/>
      <c r="F29" s="215"/>
      <c r="G29" s="207" t="s">
        <v>222</v>
      </c>
      <c r="H29" s="52" t="s">
        <v>223</v>
      </c>
      <c r="I29" s="520"/>
      <c r="J29" s="543">
        <f>J30+J32</f>
        <v>6103850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39.75" customHeight="1">
      <c r="A30" s="198"/>
      <c r="B30" s="215"/>
      <c r="C30" s="215"/>
      <c r="D30" s="215"/>
      <c r="E30" s="215"/>
      <c r="F30" s="215"/>
      <c r="G30" s="207" t="s">
        <v>224</v>
      </c>
      <c r="H30" s="52" t="s">
        <v>225</v>
      </c>
      <c r="I30" s="520"/>
      <c r="J30" s="543">
        <f>J31</f>
        <v>2103850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1" customHeight="1">
      <c r="A31" s="198"/>
      <c r="B31" s="215"/>
      <c r="C31" s="215"/>
      <c r="D31" s="215"/>
      <c r="E31" s="215"/>
      <c r="F31" s="215"/>
      <c r="G31" s="207" t="s">
        <v>85</v>
      </c>
      <c r="H31" s="227"/>
      <c r="I31" s="521">
        <v>500</v>
      </c>
      <c r="J31" s="543">
        <f>'Ведомка 2024'!F134</f>
        <v>2103850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39.75" customHeight="1">
      <c r="A32" s="198"/>
      <c r="B32" s="215"/>
      <c r="C32" s="215"/>
      <c r="D32" s="215"/>
      <c r="E32" s="215"/>
      <c r="F32" s="215"/>
      <c r="G32" s="207" t="s">
        <v>222</v>
      </c>
      <c r="H32" s="52" t="s">
        <v>226</v>
      </c>
      <c r="I32" s="521"/>
      <c r="J32" s="543">
        <f>J33</f>
        <v>4000000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18" s="182" customFormat="1" ht="18.75" customHeight="1">
      <c r="A33" s="228"/>
      <c r="B33" s="443" t="s">
        <v>290</v>
      </c>
      <c r="C33" s="443"/>
      <c r="D33" s="443"/>
      <c r="E33" s="443"/>
      <c r="F33" s="443"/>
      <c r="G33" s="207" t="s">
        <v>85</v>
      </c>
      <c r="H33" s="227"/>
      <c r="I33" s="521">
        <v>500</v>
      </c>
      <c r="J33" s="543">
        <f>'Ведомка 2024'!F136</f>
        <v>4000000</v>
      </c>
      <c r="K33" s="185"/>
      <c r="L33" s="185"/>
      <c r="M33" s="185"/>
      <c r="N33" s="185"/>
      <c r="O33" s="185"/>
      <c r="P33" s="185"/>
      <c r="Q33" s="185"/>
      <c r="R33" s="185"/>
    </row>
    <row r="34" spans="1:18" s="182" customFormat="1" ht="52.5" customHeight="1">
      <c r="A34" s="228"/>
      <c r="B34" s="229"/>
      <c r="C34" s="229"/>
      <c r="D34" s="229"/>
      <c r="E34" s="229"/>
      <c r="F34" s="229"/>
      <c r="G34" s="200" t="s">
        <v>136</v>
      </c>
      <c r="H34" s="201" t="s">
        <v>137</v>
      </c>
      <c r="I34" s="522"/>
      <c r="J34" s="544">
        <f>J35+J39+J46+J50</f>
        <v>77400</v>
      </c>
      <c r="K34" s="185"/>
      <c r="L34" s="185"/>
      <c r="M34" s="185"/>
      <c r="N34" s="185"/>
      <c r="O34" s="185"/>
      <c r="P34" s="185"/>
      <c r="Q34" s="185"/>
      <c r="R34" s="185"/>
    </row>
    <row r="35" spans="1:10" ht="37.5" customHeight="1">
      <c r="A35" s="198"/>
      <c r="B35" s="211"/>
      <c r="C35" s="211"/>
      <c r="D35" s="211"/>
      <c r="E35" s="211"/>
      <c r="F35" s="212"/>
      <c r="G35" s="203" t="s">
        <v>291</v>
      </c>
      <c r="H35" s="204" t="s">
        <v>139</v>
      </c>
      <c r="I35" s="513"/>
      <c r="J35" s="537">
        <f>J36</f>
        <v>1000</v>
      </c>
    </row>
    <row r="36" spans="1:10" ht="58.5" customHeight="1">
      <c r="A36" s="198"/>
      <c r="B36" s="211"/>
      <c r="C36" s="211"/>
      <c r="D36" s="211"/>
      <c r="E36" s="211"/>
      <c r="F36" s="212"/>
      <c r="G36" s="205" t="s">
        <v>140</v>
      </c>
      <c r="H36" s="206" t="s">
        <v>141</v>
      </c>
      <c r="I36" s="514"/>
      <c r="J36" s="538">
        <f>J37</f>
        <v>1000</v>
      </c>
    </row>
    <row r="37" spans="1:10" ht="61.5" customHeight="1">
      <c r="A37" s="198"/>
      <c r="B37" s="211"/>
      <c r="C37" s="211"/>
      <c r="D37" s="211"/>
      <c r="E37" s="211"/>
      <c r="F37" s="212"/>
      <c r="G37" s="210" t="s">
        <v>292</v>
      </c>
      <c r="H37" s="77" t="s">
        <v>143</v>
      </c>
      <c r="I37" s="516"/>
      <c r="J37" s="540">
        <f>J38</f>
        <v>1000</v>
      </c>
    </row>
    <row r="38" spans="1:10" ht="30" customHeight="1">
      <c r="A38" s="198"/>
      <c r="B38" s="211"/>
      <c r="C38" s="211"/>
      <c r="D38" s="211"/>
      <c r="E38" s="211"/>
      <c r="F38" s="212"/>
      <c r="G38" s="207" t="s">
        <v>79</v>
      </c>
      <c r="H38" s="213"/>
      <c r="I38" s="517">
        <v>200</v>
      </c>
      <c r="J38" s="540">
        <f>'Ведомка 2024'!F71</f>
        <v>1000</v>
      </c>
    </row>
    <row r="39" spans="1:10" ht="45.75" customHeight="1">
      <c r="A39" s="198"/>
      <c r="B39" s="211"/>
      <c r="C39" s="211"/>
      <c r="D39" s="211"/>
      <c r="E39" s="211"/>
      <c r="F39" s="212"/>
      <c r="G39" s="203" t="s">
        <v>293</v>
      </c>
      <c r="H39" s="204" t="s">
        <v>145</v>
      </c>
      <c r="I39" s="513"/>
      <c r="J39" s="537">
        <f>J40</f>
        <v>74400</v>
      </c>
    </row>
    <row r="40" spans="1:10" ht="48" customHeight="1">
      <c r="A40" s="198"/>
      <c r="B40" s="211"/>
      <c r="C40" s="211"/>
      <c r="D40" s="211"/>
      <c r="E40" s="211"/>
      <c r="F40" s="212"/>
      <c r="G40" s="205" t="s">
        <v>146</v>
      </c>
      <c r="H40" s="206" t="s">
        <v>147</v>
      </c>
      <c r="I40" s="514"/>
      <c r="J40" s="538">
        <f>J41+J44</f>
        <v>74400</v>
      </c>
    </row>
    <row r="41" spans="1:10" ht="18.75" customHeight="1">
      <c r="A41" s="198"/>
      <c r="B41" s="211"/>
      <c r="C41" s="211"/>
      <c r="D41" s="211"/>
      <c r="E41" s="211"/>
      <c r="F41" s="212"/>
      <c r="G41" s="210" t="s">
        <v>148</v>
      </c>
      <c r="H41" s="77" t="s">
        <v>149</v>
      </c>
      <c r="I41" s="516"/>
      <c r="J41" s="540">
        <f>J42+J43</f>
        <v>58200</v>
      </c>
    </row>
    <row r="42" spans="1:10" ht="45.75" customHeight="1">
      <c r="A42" s="198"/>
      <c r="B42" s="211"/>
      <c r="C42" s="211"/>
      <c r="D42" s="211"/>
      <c r="E42" s="211"/>
      <c r="F42" s="212"/>
      <c r="G42" s="207" t="s">
        <v>78</v>
      </c>
      <c r="H42" s="52"/>
      <c r="I42" s="515">
        <v>100</v>
      </c>
      <c r="J42" s="540">
        <f>'Ведомка 2024'!F75</f>
        <v>37200</v>
      </c>
    </row>
    <row r="43" spans="1:10" ht="22.5" customHeight="1">
      <c r="A43" s="198"/>
      <c r="B43" s="214"/>
      <c r="C43" s="214"/>
      <c r="D43" s="214"/>
      <c r="E43" s="214"/>
      <c r="F43" s="215"/>
      <c r="G43" s="207" t="s">
        <v>79</v>
      </c>
      <c r="H43" s="230"/>
      <c r="I43" s="523">
        <v>200</v>
      </c>
      <c r="J43" s="539">
        <f>'Ведомка 2024'!F76</f>
        <v>21000</v>
      </c>
    </row>
    <row r="44" spans="1:10" ht="59.25" customHeight="1">
      <c r="A44" s="198"/>
      <c r="B44" s="214"/>
      <c r="C44" s="214"/>
      <c r="D44" s="214"/>
      <c r="E44" s="214"/>
      <c r="F44" s="215"/>
      <c r="G44" s="207" t="s">
        <v>150</v>
      </c>
      <c r="H44" s="77" t="s">
        <v>151</v>
      </c>
      <c r="I44" s="523"/>
      <c r="J44" s="539">
        <f>J45</f>
        <v>16200</v>
      </c>
    </row>
    <row r="45" spans="1:10" ht="51.75" customHeight="1">
      <c r="A45" s="198"/>
      <c r="B45" s="214"/>
      <c r="C45" s="214"/>
      <c r="D45" s="214"/>
      <c r="E45" s="214"/>
      <c r="F45" s="215"/>
      <c r="G45" s="207" t="s">
        <v>78</v>
      </c>
      <c r="H45" s="230"/>
      <c r="I45" s="523">
        <v>100</v>
      </c>
      <c r="J45" s="539">
        <f>'Ведомка 2024'!F78</f>
        <v>16200</v>
      </c>
    </row>
    <row r="46" spans="1:10" ht="44.25" customHeight="1">
      <c r="A46" s="198"/>
      <c r="B46" s="211"/>
      <c r="C46" s="211"/>
      <c r="D46" s="211"/>
      <c r="E46" s="211"/>
      <c r="F46" s="212"/>
      <c r="G46" s="203" t="s">
        <v>294</v>
      </c>
      <c r="H46" s="204" t="s">
        <v>153</v>
      </c>
      <c r="I46" s="513"/>
      <c r="J46" s="537">
        <f>J47</f>
        <v>1000</v>
      </c>
    </row>
    <row r="47" spans="1:10" ht="51.75" customHeight="1">
      <c r="A47" s="198"/>
      <c r="B47" s="211"/>
      <c r="C47" s="211"/>
      <c r="D47" s="211"/>
      <c r="E47" s="211"/>
      <c r="F47" s="212"/>
      <c r="G47" s="205" t="s">
        <v>154</v>
      </c>
      <c r="H47" s="206" t="s">
        <v>155</v>
      </c>
      <c r="I47" s="514"/>
      <c r="J47" s="538">
        <f>J48</f>
        <v>1000</v>
      </c>
    </row>
    <row r="48" spans="1:10" ht="48.75" customHeight="1">
      <c r="A48" s="198"/>
      <c r="B48" s="211"/>
      <c r="C48" s="211"/>
      <c r="D48" s="211"/>
      <c r="E48" s="211"/>
      <c r="F48" s="212"/>
      <c r="G48" s="210" t="s">
        <v>295</v>
      </c>
      <c r="H48" s="77" t="s">
        <v>157</v>
      </c>
      <c r="I48" s="516"/>
      <c r="J48" s="540">
        <f>J49</f>
        <v>1000</v>
      </c>
    </row>
    <row r="49" spans="1:10" ht="22.5" customHeight="1">
      <c r="A49" s="198"/>
      <c r="B49" s="211"/>
      <c r="C49" s="211"/>
      <c r="D49" s="211"/>
      <c r="E49" s="211"/>
      <c r="F49" s="212"/>
      <c r="G49" s="207" t="s">
        <v>79</v>
      </c>
      <c r="H49" s="213"/>
      <c r="I49" s="517">
        <v>200</v>
      </c>
      <c r="J49" s="540">
        <f>'Ведомка 2024'!F82</f>
        <v>1000</v>
      </c>
    </row>
    <row r="50" spans="1:10" ht="39.75" customHeight="1">
      <c r="A50" s="198"/>
      <c r="B50" s="211"/>
      <c r="C50" s="211"/>
      <c r="D50" s="211"/>
      <c r="E50" s="211"/>
      <c r="F50" s="212"/>
      <c r="G50" s="203" t="s">
        <v>296</v>
      </c>
      <c r="H50" s="204" t="s">
        <v>159</v>
      </c>
      <c r="I50" s="513"/>
      <c r="J50" s="537">
        <f>J51</f>
        <v>1000</v>
      </c>
    </row>
    <row r="51" spans="1:10" ht="47.25" customHeight="1">
      <c r="A51" s="198"/>
      <c r="B51" s="211"/>
      <c r="C51" s="211"/>
      <c r="D51" s="211"/>
      <c r="E51" s="211"/>
      <c r="F51" s="212"/>
      <c r="G51" s="205" t="s">
        <v>160</v>
      </c>
      <c r="H51" s="206" t="s">
        <v>161</v>
      </c>
      <c r="I51" s="514"/>
      <c r="J51" s="538">
        <f>J52</f>
        <v>1000</v>
      </c>
    </row>
    <row r="52" spans="1:10" ht="42.75" customHeight="1">
      <c r="A52" s="198"/>
      <c r="B52" s="211"/>
      <c r="C52" s="211"/>
      <c r="D52" s="211"/>
      <c r="E52" s="211"/>
      <c r="F52" s="212"/>
      <c r="G52" s="210" t="s">
        <v>297</v>
      </c>
      <c r="H52" s="77" t="s">
        <v>163</v>
      </c>
      <c r="I52" s="516"/>
      <c r="J52" s="540">
        <f>J53</f>
        <v>1000</v>
      </c>
    </row>
    <row r="53" spans="1:10" ht="22.5" customHeight="1">
      <c r="A53" s="198"/>
      <c r="B53" s="211"/>
      <c r="C53" s="211"/>
      <c r="D53" s="211"/>
      <c r="E53" s="211"/>
      <c r="F53" s="212"/>
      <c r="G53" s="207" t="s">
        <v>79</v>
      </c>
      <c r="H53" s="213"/>
      <c r="I53" s="517">
        <v>200</v>
      </c>
      <c r="J53" s="540">
        <f>'Ведомка 2024'!F86</f>
        <v>1000</v>
      </c>
    </row>
    <row r="54" spans="1:10" ht="22.5" customHeight="1">
      <c r="A54" s="198"/>
      <c r="B54" s="211"/>
      <c r="C54" s="211"/>
      <c r="D54" s="211"/>
      <c r="E54" s="211"/>
      <c r="F54" s="212"/>
      <c r="G54" s="200" t="s">
        <v>126</v>
      </c>
      <c r="H54" s="231" t="s">
        <v>298</v>
      </c>
      <c r="I54" s="524"/>
      <c r="J54" s="545">
        <f>J55</f>
        <v>850000</v>
      </c>
    </row>
    <row r="55" spans="1:10" ht="51.75" customHeight="1">
      <c r="A55" s="198"/>
      <c r="B55" s="211"/>
      <c r="C55" s="211"/>
      <c r="D55" s="211"/>
      <c r="E55" s="211"/>
      <c r="F55" s="212"/>
      <c r="G55" s="203" t="s">
        <v>299</v>
      </c>
      <c r="H55" s="204" t="s">
        <v>300</v>
      </c>
      <c r="I55" s="513"/>
      <c r="J55" s="537">
        <f>J56</f>
        <v>850000</v>
      </c>
    </row>
    <row r="56" spans="1:10" ht="27" customHeight="1">
      <c r="A56" s="198"/>
      <c r="B56" s="211"/>
      <c r="C56" s="211"/>
      <c r="D56" s="211"/>
      <c r="E56" s="211"/>
      <c r="F56" s="212"/>
      <c r="G56" s="205" t="s">
        <v>130</v>
      </c>
      <c r="H56" s="206" t="s">
        <v>131</v>
      </c>
      <c r="I56" s="514"/>
      <c r="J56" s="538">
        <f>J57</f>
        <v>850000</v>
      </c>
    </row>
    <row r="57" spans="1:10" ht="48" customHeight="1">
      <c r="A57" s="198"/>
      <c r="B57" s="211"/>
      <c r="C57" s="211"/>
      <c r="D57" s="211"/>
      <c r="E57" s="211"/>
      <c r="F57" s="212"/>
      <c r="G57" s="207" t="s">
        <v>301</v>
      </c>
      <c r="H57" s="77" t="s">
        <v>133</v>
      </c>
      <c r="I57" s="516"/>
      <c r="J57" s="540">
        <f>J58</f>
        <v>850000</v>
      </c>
    </row>
    <row r="58" spans="1:10" ht="27" customHeight="1">
      <c r="A58" s="198"/>
      <c r="B58" s="211"/>
      <c r="C58" s="211"/>
      <c r="D58" s="211"/>
      <c r="E58" s="211"/>
      <c r="F58" s="212"/>
      <c r="G58" s="207" t="s">
        <v>79</v>
      </c>
      <c r="H58" s="213"/>
      <c r="I58" s="517">
        <v>200</v>
      </c>
      <c r="J58" s="540">
        <f>'Ведомка 2024'!F65</f>
        <v>850000</v>
      </c>
    </row>
    <row r="59" spans="1:23" s="237" customFormat="1" ht="36" customHeight="1">
      <c r="A59" s="232"/>
      <c r="B59" s="233"/>
      <c r="C59" s="234"/>
      <c r="D59" s="234"/>
      <c r="E59" s="234"/>
      <c r="F59" s="234"/>
      <c r="G59" s="200" t="s">
        <v>166</v>
      </c>
      <c r="H59" s="231" t="s">
        <v>167</v>
      </c>
      <c r="I59" s="524"/>
      <c r="J59" s="546">
        <f>J60</f>
        <v>40839199.43000001</v>
      </c>
      <c r="K59" s="235"/>
      <c r="L59" s="235"/>
      <c r="M59" s="235"/>
      <c r="N59" s="235"/>
      <c r="O59" s="235"/>
      <c r="P59" s="235"/>
      <c r="Q59" s="235"/>
      <c r="R59" s="235"/>
      <c r="S59" s="236"/>
      <c r="T59" s="236"/>
      <c r="U59" s="236"/>
      <c r="V59" s="236"/>
      <c r="W59" s="236"/>
    </row>
    <row r="60" spans="1:10" ht="26.25" customHeight="1">
      <c r="A60" s="198"/>
      <c r="B60" s="212"/>
      <c r="C60" s="238"/>
      <c r="D60" s="238"/>
      <c r="E60" s="238"/>
      <c r="F60" s="238"/>
      <c r="G60" s="203" t="s">
        <v>168</v>
      </c>
      <c r="H60" s="204" t="s">
        <v>169</v>
      </c>
      <c r="I60" s="525"/>
      <c r="J60" s="547">
        <f>J61+J70+J75</f>
        <v>40839199.43000001</v>
      </c>
    </row>
    <row r="61" spans="1:10" ht="21" customHeight="1">
      <c r="A61" s="198"/>
      <c r="B61" s="212"/>
      <c r="C61" s="238"/>
      <c r="D61" s="238"/>
      <c r="E61" s="238"/>
      <c r="F61" s="238"/>
      <c r="G61" s="239" t="s">
        <v>193</v>
      </c>
      <c r="H61" s="240" t="s">
        <v>194</v>
      </c>
      <c r="I61" s="514"/>
      <c r="J61" s="538">
        <f>J62+J64+J66+J68</f>
        <v>1296231.47</v>
      </c>
    </row>
    <row r="62" spans="1:10" ht="27" customHeight="1">
      <c r="A62" s="198"/>
      <c r="B62" s="212"/>
      <c r="C62" s="238"/>
      <c r="D62" s="238"/>
      <c r="E62" s="238"/>
      <c r="F62" s="238"/>
      <c r="G62" s="207" t="s">
        <v>195</v>
      </c>
      <c r="H62" s="52" t="s">
        <v>196</v>
      </c>
      <c r="I62" s="526"/>
      <c r="J62" s="539">
        <f>J63</f>
        <v>973921.67</v>
      </c>
    </row>
    <row r="63" spans="1:10" ht="27" customHeight="1">
      <c r="A63" s="198"/>
      <c r="B63" s="212"/>
      <c r="C63" s="238"/>
      <c r="D63" s="238"/>
      <c r="E63" s="238"/>
      <c r="F63" s="238"/>
      <c r="G63" s="207" t="s">
        <v>79</v>
      </c>
      <c r="H63" s="52"/>
      <c r="I63" s="515">
        <v>200</v>
      </c>
      <c r="J63" s="539">
        <f>'Ведомка 2024'!F110</f>
        <v>973921.67</v>
      </c>
    </row>
    <row r="64" spans="1:10" ht="13.5" customHeight="1">
      <c r="A64" s="198"/>
      <c r="B64" s="212"/>
      <c r="C64" s="238"/>
      <c r="D64" s="238"/>
      <c r="E64" s="238"/>
      <c r="F64" s="238"/>
      <c r="G64" s="241" t="s">
        <v>204</v>
      </c>
      <c r="H64" s="52" t="s">
        <v>205</v>
      </c>
      <c r="I64" s="526"/>
      <c r="J64" s="539">
        <f>J65</f>
        <v>158819.8</v>
      </c>
    </row>
    <row r="65" spans="1:10" ht="27" customHeight="1">
      <c r="A65" s="198"/>
      <c r="B65" s="212"/>
      <c r="C65" s="238"/>
      <c r="D65" s="238"/>
      <c r="E65" s="238"/>
      <c r="F65" s="238"/>
      <c r="G65" s="207" t="s">
        <v>79</v>
      </c>
      <c r="H65" s="52"/>
      <c r="I65" s="515">
        <v>200</v>
      </c>
      <c r="J65" s="539">
        <f>'Ведомка 2024'!F120</f>
        <v>158819.8</v>
      </c>
    </row>
    <row r="66" spans="1:10" ht="18" customHeight="1">
      <c r="A66" s="198"/>
      <c r="B66" s="212"/>
      <c r="C66" s="238"/>
      <c r="D66" s="238"/>
      <c r="E66" s="238"/>
      <c r="F66" s="238"/>
      <c r="G66" s="241" t="s">
        <v>197</v>
      </c>
      <c r="H66" s="52" t="s">
        <v>198</v>
      </c>
      <c r="I66" s="515"/>
      <c r="J66" s="539">
        <f>J67</f>
        <v>71052</v>
      </c>
    </row>
    <row r="67" spans="1:10" ht="27" customHeight="1">
      <c r="A67" s="198"/>
      <c r="B67" s="212"/>
      <c r="C67" s="238"/>
      <c r="D67" s="238"/>
      <c r="E67" s="238"/>
      <c r="F67" s="238"/>
      <c r="G67" s="207" t="s">
        <v>79</v>
      </c>
      <c r="H67" s="52"/>
      <c r="I67" s="515">
        <v>200</v>
      </c>
      <c r="J67" s="539">
        <f>'Ведомка 2024'!F112</f>
        <v>71052</v>
      </c>
    </row>
    <row r="68" spans="1:10" ht="51" customHeight="1">
      <c r="A68" s="198"/>
      <c r="B68" s="212"/>
      <c r="C68" s="238"/>
      <c r="D68" s="238"/>
      <c r="E68" s="238"/>
      <c r="F68" s="238"/>
      <c r="G68" s="207" t="s">
        <v>199</v>
      </c>
      <c r="H68" s="52" t="s">
        <v>200</v>
      </c>
      <c r="I68" s="515"/>
      <c r="J68" s="539">
        <f>J69</f>
        <v>92438</v>
      </c>
    </row>
    <row r="69" spans="1:10" ht="21" customHeight="1">
      <c r="A69" s="198"/>
      <c r="B69" s="212"/>
      <c r="C69" s="238"/>
      <c r="D69" s="238"/>
      <c r="E69" s="238"/>
      <c r="F69" s="238"/>
      <c r="G69" s="207" t="s">
        <v>85</v>
      </c>
      <c r="H69" s="52"/>
      <c r="I69" s="515">
        <v>500</v>
      </c>
      <c r="J69" s="539">
        <f>'Ведомка 2024'!F114</f>
        <v>92438</v>
      </c>
    </row>
    <row r="70" spans="1:10" ht="39.75" customHeight="1">
      <c r="A70" s="198"/>
      <c r="B70" s="212"/>
      <c r="C70" s="238"/>
      <c r="D70" s="238"/>
      <c r="E70" s="238"/>
      <c r="F70" s="238"/>
      <c r="G70" s="205" t="s">
        <v>302</v>
      </c>
      <c r="H70" s="206" t="s">
        <v>207</v>
      </c>
      <c r="I70" s="514"/>
      <c r="J70" s="538">
        <f>J71+J73</f>
        <v>983482.56</v>
      </c>
    </row>
    <row r="71" spans="1:10" ht="18.75" customHeight="1">
      <c r="A71" s="198"/>
      <c r="B71" s="212"/>
      <c r="C71" s="238"/>
      <c r="D71" s="238"/>
      <c r="E71" s="238"/>
      <c r="F71" s="238"/>
      <c r="G71" s="207" t="s">
        <v>208</v>
      </c>
      <c r="H71" s="52" t="s">
        <v>209</v>
      </c>
      <c r="I71" s="515"/>
      <c r="J71" s="539">
        <f>J72</f>
        <v>683482.56</v>
      </c>
    </row>
    <row r="72" spans="1:10" ht="27" customHeight="1">
      <c r="A72" s="198"/>
      <c r="B72" s="212"/>
      <c r="C72" s="238"/>
      <c r="D72" s="238"/>
      <c r="E72" s="238"/>
      <c r="F72" s="238"/>
      <c r="G72" s="207" t="s">
        <v>79</v>
      </c>
      <c r="H72" s="52"/>
      <c r="I72" s="515">
        <v>200</v>
      </c>
      <c r="J72" s="539">
        <f>'Ведомка 2024'!F123</f>
        <v>683482.56</v>
      </c>
    </row>
    <row r="73" spans="1:10" ht="27" customHeight="1">
      <c r="A73" s="198"/>
      <c r="B73" s="212"/>
      <c r="C73" s="238"/>
      <c r="D73" s="238"/>
      <c r="E73" s="238"/>
      <c r="F73" s="238"/>
      <c r="G73" s="207" t="s">
        <v>210</v>
      </c>
      <c r="H73" s="52" t="s">
        <v>211</v>
      </c>
      <c r="I73" s="515"/>
      <c r="J73" s="539">
        <f>J74</f>
        <v>300000</v>
      </c>
    </row>
    <row r="74" spans="1:10" ht="27" customHeight="1">
      <c r="A74" s="198"/>
      <c r="B74" s="212"/>
      <c r="C74" s="238"/>
      <c r="D74" s="238"/>
      <c r="E74" s="238"/>
      <c r="F74" s="238"/>
      <c r="G74" s="207" t="s">
        <v>79</v>
      </c>
      <c r="H74" s="52"/>
      <c r="I74" s="515">
        <v>200</v>
      </c>
      <c r="J74" s="539">
        <f>'Ведомка 2024'!F125</f>
        <v>300000</v>
      </c>
    </row>
    <row r="75" spans="1:10" ht="27" customHeight="1">
      <c r="A75" s="198"/>
      <c r="B75" s="212"/>
      <c r="C75" s="238"/>
      <c r="D75" s="238"/>
      <c r="E75" s="238"/>
      <c r="F75" s="238"/>
      <c r="G75" s="205" t="s">
        <v>170</v>
      </c>
      <c r="H75" s="206" t="s">
        <v>171</v>
      </c>
      <c r="I75" s="514"/>
      <c r="J75" s="548">
        <f>J76+J80+J83+J85+J87+J89+J91+J93+J95</f>
        <v>38559485.400000006</v>
      </c>
    </row>
    <row r="76" spans="1:10" ht="15.75">
      <c r="A76" s="198"/>
      <c r="B76" s="212"/>
      <c r="C76" s="238"/>
      <c r="D76" s="238"/>
      <c r="E76" s="238"/>
      <c r="F76" s="238"/>
      <c r="G76" s="207" t="s">
        <v>245</v>
      </c>
      <c r="H76" s="52" t="s">
        <v>246</v>
      </c>
      <c r="I76" s="515"/>
      <c r="J76" s="539">
        <f>J77+J78+J79</f>
        <v>14392796.83</v>
      </c>
    </row>
    <row r="77" spans="1:10" ht="56.25">
      <c r="A77" s="198"/>
      <c r="B77" s="212"/>
      <c r="C77" s="238"/>
      <c r="D77" s="238"/>
      <c r="E77" s="238"/>
      <c r="F77" s="238"/>
      <c r="G77" s="207" t="s">
        <v>78</v>
      </c>
      <c r="H77" s="52"/>
      <c r="I77" s="515">
        <v>100</v>
      </c>
      <c r="J77" s="539">
        <f>'Ведомка 2024'!F160</f>
        <v>11105856.42</v>
      </c>
    </row>
    <row r="78" spans="1:11" ht="27" customHeight="1">
      <c r="A78" s="198"/>
      <c r="B78" s="212"/>
      <c r="C78" s="238"/>
      <c r="D78" s="238"/>
      <c r="E78" s="238"/>
      <c r="F78" s="238"/>
      <c r="G78" s="207" t="s">
        <v>79</v>
      </c>
      <c r="H78" s="52"/>
      <c r="I78" s="515">
        <v>200</v>
      </c>
      <c r="J78" s="539">
        <f>'Ведомка 2024'!F161</f>
        <v>3208214.39</v>
      </c>
      <c r="K78" s="242"/>
    </row>
    <row r="79" spans="1:10" ht="15.75">
      <c r="A79" s="198"/>
      <c r="B79" s="212"/>
      <c r="C79" s="238"/>
      <c r="D79" s="238"/>
      <c r="E79" s="238"/>
      <c r="F79" s="238"/>
      <c r="G79" s="207" t="s">
        <v>80</v>
      </c>
      <c r="H79" s="52"/>
      <c r="I79" s="515">
        <v>800</v>
      </c>
      <c r="J79" s="539">
        <f>'Ведомка 2024'!F162</f>
        <v>78726.02</v>
      </c>
    </row>
    <row r="80" spans="1:10" ht="15.75">
      <c r="A80" s="198"/>
      <c r="B80" s="212"/>
      <c r="C80" s="238"/>
      <c r="D80" s="238"/>
      <c r="E80" s="238"/>
      <c r="F80" s="238"/>
      <c r="G80" s="207" t="s">
        <v>227</v>
      </c>
      <c r="H80" s="52" t="s">
        <v>228</v>
      </c>
      <c r="I80" s="515"/>
      <c r="J80" s="539">
        <f>J81+J82</f>
        <v>4823371.65</v>
      </c>
    </row>
    <row r="81" spans="1:10" ht="27" customHeight="1">
      <c r="A81" s="198"/>
      <c r="B81" s="212"/>
      <c r="C81" s="238"/>
      <c r="D81" s="238"/>
      <c r="E81" s="238"/>
      <c r="F81" s="238"/>
      <c r="G81" s="207" t="s">
        <v>79</v>
      </c>
      <c r="H81" s="52"/>
      <c r="I81" s="515">
        <v>200</v>
      </c>
      <c r="J81" s="539">
        <f>'Ведомка 2024'!F141</f>
        <v>4820851.29</v>
      </c>
    </row>
    <row r="82" spans="1:10" ht="27" customHeight="1">
      <c r="A82" s="198"/>
      <c r="B82" s="212"/>
      <c r="C82" s="238"/>
      <c r="D82" s="238"/>
      <c r="E82" s="238"/>
      <c r="F82" s="238"/>
      <c r="G82" s="207" t="s">
        <v>80</v>
      </c>
      <c r="H82" s="52"/>
      <c r="I82" s="515">
        <v>800</v>
      </c>
      <c r="J82" s="539">
        <f>'Ведомка 2024'!F142</f>
        <v>2520.36</v>
      </c>
    </row>
    <row r="83" spans="1:10" ht="15.75">
      <c r="A83" s="198"/>
      <c r="B83" s="212"/>
      <c r="C83" s="238"/>
      <c r="D83" s="238"/>
      <c r="E83" s="238"/>
      <c r="F83" s="238"/>
      <c r="G83" s="243" t="s">
        <v>229</v>
      </c>
      <c r="H83" s="52" t="s">
        <v>230</v>
      </c>
      <c r="I83" s="515"/>
      <c r="J83" s="539">
        <f>J84</f>
        <v>1100000</v>
      </c>
    </row>
    <row r="84" spans="1:10" ht="27" customHeight="1">
      <c r="A84" s="198"/>
      <c r="B84" s="212"/>
      <c r="C84" s="238"/>
      <c r="D84" s="238"/>
      <c r="E84" s="238"/>
      <c r="F84" s="238"/>
      <c r="G84" s="207" t="s">
        <v>79</v>
      </c>
      <c r="H84" s="52"/>
      <c r="I84" s="515">
        <v>200</v>
      </c>
      <c r="J84" s="539">
        <f>'Ведомка 2024'!F144</f>
        <v>1100000</v>
      </c>
    </row>
    <row r="85" spans="1:10" ht="15.75">
      <c r="A85" s="198"/>
      <c r="B85" s="212"/>
      <c r="C85" s="238"/>
      <c r="D85" s="238"/>
      <c r="E85" s="238"/>
      <c r="F85" s="238"/>
      <c r="G85" s="241" t="s">
        <v>231</v>
      </c>
      <c r="H85" s="52" t="s">
        <v>232</v>
      </c>
      <c r="I85" s="515"/>
      <c r="J85" s="539">
        <f>J86</f>
        <v>300000</v>
      </c>
    </row>
    <row r="86" spans="1:10" ht="27" customHeight="1">
      <c r="A86" s="198"/>
      <c r="B86" s="212"/>
      <c r="C86" s="238"/>
      <c r="D86" s="238"/>
      <c r="E86" s="238"/>
      <c r="F86" s="238"/>
      <c r="G86" s="207" t="s">
        <v>79</v>
      </c>
      <c r="H86" s="52"/>
      <c r="I86" s="515">
        <v>200</v>
      </c>
      <c r="J86" s="539">
        <f>'Ведомка 2024'!F146</f>
        <v>300000</v>
      </c>
    </row>
    <row r="87" spans="1:10" ht="15.75">
      <c r="A87" s="198"/>
      <c r="B87" s="212"/>
      <c r="C87" s="238"/>
      <c r="D87" s="238"/>
      <c r="E87" s="238"/>
      <c r="F87" s="238"/>
      <c r="G87" s="207" t="s">
        <v>233</v>
      </c>
      <c r="H87" s="52" t="s">
        <v>234</v>
      </c>
      <c r="I87" s="515"/>
      <c r="J87" s="539">
        <f>J88</f>
        <v>200000</v>
      </c>
    </row>
    <row r="88" spans="1:10" ht="27" customHeight="1">
      <c r="A88" s="198"/>
      <c r="B88" s="212"/>
      <c r="C88" s="238"/>
      <c r="D88" s="238"/>
      <c r="E88" s="238"/>
      <c r="F88" s="238"/>
      <c r="G88" s="207" t="s">
        <v>79</v>
      </c>
      <c r="H88" s="52"/>
      <c r="I88" s="515">
        <v>200</v>
      </c>
      <c r="J88" s="539">
        <f>'Ведомка 2024'!F148</f>
        <v>200000</v>
      </c>
    </row>
    <row r="89" spans="1:10" ht="15.75">
      <c r="A89" s="198"/>
      <c r="B89" s="212"/>
      <c r="C89" s="238"/>
      <c r="D89" s="238"/>
      <c r="E89" s="238"/>
      <c r="F89" s="238"/>
      <c r="G89" s="207" t="s">
        <v>235</v>
      </c>
      <c r="H89" s="52" t="s">
        <v>236</v>
      </c>
      <c r="I89" s="515"/>
      <c r="J89" s="539">
        <f>J90</f>
        <v>500000</v>
      </c>
    </row>
    <row r="90" spans="1:10" ht="22.5">
      <c r="A90" s="198"/>
      <c r="B90" s="212"/>
      <c r="C90" s="238"/>
      <c r="D90" s="238"/>
      <c r="E90" s="238"/>
      <c r="F90" s="238"/>
      <c r="G90" s="207" t="s">
        <v>79</v>
      </c>
      <c r="H90" s="52"/>
      <c r="I90" s="515">
        <v>200</v>
      </c>
      <c r="J90" s="539">
        <f>'Ведомка 2024'!F150</f>
        <v>500000</v>
      </c>
    </row>
    <row r="91" spans="1:10" ht="20.25" customHeight="1">
      <c r="A91" s="198"/>
      <c r="B91" s="212"/>
      <c r="C91" s="238"/>
      <c r="D91" s="238"/>
      <c r="E91" s="238"/>
      <c r="F91" s="238"/>
      <c r="G91" s="207" t="s">
        <v>237</v>
      </c>
      <c r="H91" s="52" t="s">
        <v>238</v>
      </c>
      <c r="I91" s="515"/>
      <c r="J91" s="539">
        <f>J92</f>
        <v>7741083.15</v>
      </c>
    </row>
    <row r="92" spans="1:10" ht="23.25" customHeight="1">
      <c r="A92" s="198"/>
      <c r="B92" s="212"/>
      <c r="C92" s="238"/>
      <c r="D92" s="238"/>
      <c r="E92" s="238"/>
      <c r="F92" s="238"/>
      <c r="G92" s="244" t="s">
        <v>79</v>
      </c>
      <c r="H92" s="245"/>
      <c r="I92" s="527">
        <v>200</v>
      </c>
      <c r="J92" s="539">
        <f>'Ведомка 2024'!F152</f>
        <v>7741083.15</v>
      </c>
    </row>
    <row r="93" spans="1:10" ht="49.5" customHeight="1">
      <c r="A93" s="198"/>
      <c r="B93" s="212"/>
      <c r="C93" s="238"/>
      <c r="D93" s="238"/>
      <c r="E93" s="238"/>
      <c r="F93" s="238"/>
      <c r="G93" s="246" t="s">
        <v>239</v>
      </c>
      <c r="H93" s="52" t="s">
        <v>240</v>
      </c>
      <c r="I93" s="528"/>
      <c r="J93" s="539">
        <f>J94</f>
        <v>92438</v>
      </c>
    </row>
    <row r="94" spans="1:10" ht="23.25" customHeight="1">
      <c r="A94" s="198"/>
      <c r="B94" s="212"/>
      <c r="C94" s="238"/>
      <c r="D94" s="238"/>
      <c r="E94" s="238"/>
      <c r="F94" s="238"/>
      <c r="G94" s="207" t="s">
        <v>85</v>
      </c>
      <c r="H94" s="52"/>
      <c r="I94" s="515">
        <v>500</v>
      </c>
      <c r="J94" s="539">
        <f>'Ведомка 2024'!F154</f>
        <v>92438</v>
      </c>
    </row>
    <row r="95" spans="1:10" ht="23.25" customHeight="1">
      <c r="A95" s="198"/>
      <c r="B95" s="212"/>
      <c r="C95" s="238"/>
      <c r="D95" s="238"/>
      <c r="E95" s="238"/>
      <c r="F95" s="238"/>
      <c r="G95" s="207" t="s">
        <v>172</v>
      </c>
      <c r="H95" s="247" t="s">
        <v>173</v>
      </c>
      <c r="I95" s="529"/>
      <c r="J95" s="539">
        <f>J96</f>
        <v>9409795.77</v>
      </c>
    </row>
    <row r="96" spans="1:10" ht="27.75" customHeight="1">
      <c r="A96" s="198"/>
      <c r="B96" s="199"/>
      <c r="C96" s="248"/>
      <c r="D96" s="248"/>
      <c r="E96" s="248"/>
      <c r="F96" s="248"/>
      <c r="G96" s="244" t="s">
        <v>79</v>
      </c>
      <c r="H96" s="249"/>
      <c r="I96" s="529">
        <v>200</v>
      </c>
      <c r="J96" s="549">
        <f>'Ведомка 2024'!F92</f>
        <v>9409795.77</v>
      </c>
    </row>
    <row r="97" spans="1:10" ht="26.25" customHeight="1">
      <c r="A97" s="198"/>
      <c r="B97" s="199"/>
      <c r="C97" s="248"/>
      <c r="D97" s="248"/>
      <c r="E97" s="248"/>
      <c r="F97" s="248"/>
      <c r="G97" s="250" t="s">
        <v>303</v>
      </c>
      <c r="H97" s="251" t="s">
        <v>304</v>
      </c>
      <c r="I97" s="530"/>
      <c r="J97" s="550">
        <f>J98+J102+J115</f>
        <v>3603911.68</v>
      </c>
    </row>
    <row r="98" spans="1:10" ht="24.75" customHeight="1">
      <c r="A98" s="198"/>
      <c r="B98" s="444" t="s">
        <v>305</v>
      </c>
      <c r="C98" s="444"/>
      <c r="D98" s="444"/>
      <c r="E98" s="444"/>
      <c r="F98" s="444"/>
      <c r="G98" s="203" t="s">
        <v>306</v>
      </c>
      <c r="H98" s="204" t="s">
        <v>250</v>
      </c>
      <c r="I98" s="513"/>
      <c r="J98" s="537">
        <f>J100</f>
        <v>50000</v>
      </c>
    </row>
    <row r="99" spans="1:18" s="182" customFormat="1" ht="27" customHeight="1">
      <c r="A99" s="228"/>
      <c r="B99" s="209"/>
      <c r="C99" s="209"/>
      <c r="D99" s="209"/>
      <c r="E99" s="209"/>
      <c r="F99" s="208"/>
      <c r="G99" s="205" t="s">
        <v>251</v>
      </c>
      <c r="H99" s="206" t="s">
        <v>252</v>
      </c>
      <c r="I99" s="514"/>
      <c r="J99" s="538">
        <f>J100</f>
        <v>50000</v>
      </c>
      <c r="K99" s="185"/>
      <c r="L99" s="185"/>
      <c r="M99" s="185"/>
      <c r="N99" s="185"/>
      <c r="O99" s="185"/>
      <c r="P99" s="185"/>
      <c r="Q99" s="185"/>
      <c r="R99" s="185"/>
    </row>
    <row r="100" spans="1:10" ht="39" customHeight="1">
      <c r="A100" s="198"/>
      <c r="B100" s="440" t="s">
        <v>307</v>
      </c>
      <c r="C100" s="440"/>
      <c r="D100" s="440"/>
      <c r="E100" s="440"/>
      <c r="F100" s="440"/>
      <c r="G100" s="207" t="s">
        <v>253</v>
      </c>
      <c r="H100" s="52" t="s">
        <v>254</v>
      </c>
      <c r="I100" s="515"/>
      <c r="J100" s="539">
        <f>J101</f>
        <v>50000</v>
      </c>
    </row>
    <row r="101" spans="1:10" ht="28.5" customHeight="1">
      <c r="A101" s="198"/>
      <c r="B101" s="440">
        <v>200</v>
      </c>
      <c r="C101" s="440"/>
      <c r="D101" s="440"/>
      <c r="E101" s="440"/>
      <c r="F101" s="440"/>
      <c r="G101" s="207" t="s">
        <v>79</v>
      </c>
      <c r="H101" s="52"/>
      <c r="I101" s="515">
        <v>200</v>
      </c>
      <c r="J101" s="539">
        <f>'Ведомка 2024'!F168</f>
        <v>50000</v>
      </c>
    </row>
    <row r="102" spans="1:10" ht="30" customHeight="1">
      <c r="A102" s="198"/>
      <c r="B102" s="445" t="s">
        <v>308</v>
      </c>
      <c r="C102" s="445"/>
      <c r="D102" s="445"/>
      <c r="E102" s="445"/>
      <c r="F102" s="445"/>
      <c r="G102" s="203" t="s">
        <v>309</v>
      </c>
      <c r="H102" s="204" t="s">
        <v>103</v>
      </c>
      <c r="I102" s="513"/>
      <c r="J102" s="551">
        <f>J103+J108</f>
        <v>3100976.29</v>
      </c>
    </row>
    <row r="103" spans="1:10" ht="41.25" customHeight="1">
      <c r="A103" s="198"/>
      <c r="B103" s="211"/>
      <c r="C103" s="211"/>
      <c r="D103" s="211"/>
      <c r="E103" s="211"/>
      <c r="F103" s="212"/>
      <c r="G103" s="210" t="s">
        <v>104</v>
      </c>
      <c r="H103" s="77" t="s">
        <v>105</v>
      </c>
      <c r="I103" s="516"/>
      <c r="J103" s="540">
        <f>J104+J106</f>
        <v>583546.54</v>
      </c>
    </row>
    <row r="104" spans="1:10" ht="51" customHeight="1">
      <c r="A104" s="198"/>
      <c r="B104" s="211"/>
      <c r="C104" s="211"/>
      <c r="D104" s="211"/>
      <c r="E104" s="211"/>
      <c r="F104" s="212"/>
      <c r="G104" s="207" t="s">
        <v>310</v>
      </c>
      <c r="H104" s="52" t="s">
        <v>107</v>
      </c>
      <c r="I104" s="515"/>
      <c r="J104" s="539">
        <f>J105</f>
        <v>300000</v>
      </c>
    </row>
    <row r="105" spans="1:10" ht="24" customHeight="1">
      <c r="A105" s="198"/>
      <c r="B105" s="211"/>
      <c r="C105" s="211"/>
      <c r="D105" s="211"/>
      <c r="E105" s="211"/>
      <c r="F105" s="212"/>
      <c r="G105" s="207" t="s">
        <v>79</v>
      </c>
      <c r="H105" s="52"/>
      <c r="I105" s="515">
        <v>200</v>
      </c>
      <c r="J105" s="540">
        <f>'Ведомка 2024'!F44</f>
        <v>300000</v>
      </c>
    </row>
    <row r="106" spans="1:10" ht="24" customHeight="1">
      <c r="A106" s="198"/>
      <c r="B106" s="211"/>
      <c r="C106" s="211"/>
      <c r="D106" s="211"/>
      <c r="E106" s="211"/>
      <c r="F106" s="212"/>
      <c r="G106" s="207" t="s">
        <v>108</v>
      </c>
      <c r="H106" s="52" t="s">
        <v>109</v>
      </c>
      <c r="I106" s="515"/>
      <c r="J106" s="540">
        <f>J107</f>
        <v>283546.54</v>
      </c>
    </row>
    <row r="107" spans="1:10" ht="24" customHeight="1">
      <c r="A107" s="198"/>
      <c r="B107" s="211"/>
      <c r="C107" s="211"/>
      <c r="D107" s="211"/>
      <c r="E107" s="211"/>
      <c r="F107" s="212"/>
      <c r="G107" s="207" t="s">
        <v>79</v>
      </c>
      <c r="H107" s="52"/>
      <c r="I107" s="515">
        <v>200</v>
      </c>
      <c r="J107" s="540">
        <f>'Ведомка 2024'!F46</f>
        <v>283546.54</v>
      </c>
    </row>
    <row r="108" spans="1:23" s="220" customFormat="1" ht="35.25" customHeight="1">
      <c r="A108" s="217"/>
      <c r="B108" s="209"/>
      <c r="C108" s="209"/>
      <c r="D108" s="209"/>
      <c r="E108" s="209"/>
      <c r="F108" s="208"/>
      <c r="G108" s="210" t="s">
        <v>311</v>
      </c>
      <c r="H108" s="77" t="s">
        <v>110</v>
      </c>
      <c r="I108" s="516"/>
      <c r="J108" s="552">
        <f>J109+J111+J113</f>
        <v>2517429.75</v>
      </c>
      <c r="K108" s="218"/>
      <c r="L108" s="218"/>
      <c r="M108" s="218"/>
      <c r="N108" s="218"/>
      <c r="O108" s="218"/>
      <c r="P108" s="218"/>
      <c r="Q108" s="218"/>
      <c r="R108" s="218"/>
      <c r="S108" s="219"/>
      <c r="T108" s="219"/>
      <c r="U108" s="219"/>
      <c r="V108" s="219"/>
      <c r="W108" s="219"/>
    </row>
    <row r="109" spans="1:10" ht="28.5" customHeight="1">
      <c r="A109" s="198"/>
      <c r="B109" s="214"/>
      <c r="C109" s="214"/>
      <c r="D109" s="214"/>
      <c r="E109" s="214"/>
      <c r="F109" s="215"/>
      <c r="G109" s="207" t="s">
        <v>259</v>
      </c>
      <c r="H109" s="52" t="s">
        <v>260</v>
      </c>
      <c r="I109" s="515"/>
      <c r="J109" s="539">
        <f>J110</f>
        <v>1921191</v>
      </c>
    </row>
    <row r="110" spans="1:10" ht="15.75">
      <c r="A110" s="198"/>
      <c r="B110" s="214"/>
      <c r="C110" s="214"/>
      <c r="D110" s="214"/>
      <c r="E110" s="214"/>
      <c r="F110" s="215"/>
      <c r="G110" s="207" t="s">
        <v>85</v>
      </c>
      <c r="H110" s="52"/>
      <c r="I110" s="515">
        <v>500</v>
      </c>
      <c r="J110" s="539">
        <f>'Ведомка 2024'!F174</f>
        <v>1921191</v>
      </c>
    </row>
    <row r="111" spans="1:10" ht="33.75">
      <c r="A111" s="198"/>
      <c r="B111" s="214"/>
      <c r="C111" s="214"/>
      <c r="D111" s="214"/>
      <c r="E111" s="214"/>
      <c r="F111" s="215"/>
      <c r="G111" s="207" t="s">
        <v>111</v>
      </c>
      <c r="H111" s="52" t="s">
        <v>112</v>
      </c>
      <c r="I111" s="515"/>
      <c r="J111" s="539">
        <f>J112</f>
        <v>42000</v>
      </c>
    </row>
    <row r="112" spans="1:10" ht="20.25" customHeight="1">
      <c r="A112" s="198"/>
      <c r="B112" s="214"/>
      <c r="C112" s="214"/>
      <c r="D112" s="214"/>
      <c r="E112" s="214"/>
      <c r="F112" s="215"/>
      <c r="G112" s="207" t="s">
        <v>80</v>
      </c>
      <c r="H112" s="52"/>
      <c r="I112" s="515">
        <v>800</v>
      </c>
      <c r="J112" s="539">
        <f>'Ведомка 2024'!F49</f>
        <v>42000</v>
      </c>
    </row>
    <row r="113" spans="1:10" ht="36" customHeight="1">
      <c r="A113" s="198"/>
      <c r="B113" s="214"/>
      <c r="C113" s="214"/>
      <c r="D113" s="214"/>
      <c r="E113" s="214"/>
      <c r="F113" s="215"/>
      <c r="G113" s="207" t="s">
        <v>312</v>
      </c>
      <c r="H113" s="52" t="s">
        <v>114</v>
      </c>
      <c r="I113" s="515"/>
      <c r="J113" s="539">
        <f>J114</f>
        <v>554238.75</v>
      </c>
    </row>
    <row r="114" spans="1:10" ht="24" customHeight="1">
      <c r="A114" s="198"/>
      <c r="B114" s="214"/>
      <c r="C114" s="214"/>
      <c r="D114" s="214"/>
      <c r="E114" s="214"/>
      <c r="F114" s="215"/>
      <c r="G114" s="207" t="s">
        <v>79</v>
      </c>
      <c r="H114" s="52"/>
      <c r="I114" s="515">
        <v>200</v>
      </c>
      <c r="J114" s="539">
        <f>'Ведомка 2024'!F51</f>
        <v>554238.75</v>
      </c>
    </row>
    <row r="115" spans="1:10" ht="28.5" customHeight="1">
      <c r="A115" s="198"/>
      <c r="B115" s="214"/>
      <c r="C115" s="214"/>
      <c r="D115" s="214"/>
      <c r="E115" s="214"/>
      <c r="F115" s="215"/>
      <c r="G115" s="203" t="s">
        <v>313</v>
      </c>
      <c r="H115" s="252" t="s">
        <v>116</v>
      </c>
      <c r="I115" s="531"/>
      <c r="J115" s="537">
        <f>J116</f>
        <v>452935.39</v>
      </c>
    </row>
    <row r="116" spans="1:10" ht="45" customHeight="1">
      <c r="A116" s="198"/>
      <c r="B116" s="214"/>
      <c r="C116" s="214"/>
      <c r="D116" s="214"/>
      <c r="E116" s="214"/>
      <c r="F116" s="215"/>
      <c r="G116" s="253" t="s">
        <v>117</v>
      </c>
      <c r="H116" s="254" t="s">
        <v>118</v>
      </c>
      <c r="I116" s="532"/>
      <c r="J116" s="553">
        <f>J117</f>
        <v>452935.39</v>
      </c>
    </row>
    <row r="117" spans="1:10" ht="36.75" customHeight="1">
      <c r="A117" s="198"/>
      <c r="B117" s="214"/>
      <c r="C117" s="214"/>
      <c r="D117" s="214"/>
      <c r="E117" s="214"/>
      <c r="F117" s="215"/>
      <c r="G117" s="255" t="s">
        <v>119</v>
      </c>
      <c r="H117" s="52" t="s">
        <v>120</v>
      </c>
      <c r="I117" s="515"/>
      <c r="J117" s="539">
        <f>J118</f>
        <v>452935.39</v>
      </c>
    </row>
    <row r="118" spans="1:10" ht="24" customHeight="1">
      <c r="A118" s="198"/>
      <c r="B118" s="214"/>
      <c r="C118" s="214"/>
      <c r="D118" s="214"/>
      <c r="E118" s="214"/>
      <c r="F118" s="215"/>
      <c r="G118" s="207" t="s">
        <v>79</v>
      </c>
      <c r="H118" s="52"/>
      <c r="I118" s="515">
        <v>200</v>
      </c>
      <c r="J118" s="539">
        <f>'Ведомка 2024'!F55</f>
        <v>452935.39</v>
      </c>
    </row>
    <row r="119" spans="1:10" ht="15.75" customHeight="1">
      <c r="A119" s="198"/>
      <c r="B119" s="446" t="s">
        <v>314</v>
      </c>
      <c r="C119" s="446"/>
      <c r="D119" s="446"/>
      <c r="E119" s="446"/>
      <c r="F119" s="446"/>
      <c r="G119" s="200" t="s">
        <v>70</v>
      </c>
      <c r="H119" s="201" t="s">
        <v>71</v>
      </c>
      <c r="I119" s="512"/>
      <c r="J119" s="550">
        <f>J120+J122+J126+J130+J132+J134+J136+J138+J140+J128</f>
        <v>13594096.77</v>
      </c>
    </row>
    <row r="120" spans="1:10" ht="15.75" customHeight="1">
      <c r="A120" s="198"/>
      <c r="B120" s="440" t="s">
        <v>315</v>
      </c>
      <c r="C120" s="440"/>
      <c r="D120" s="440"/>
      <c r="E120" s="440"/>
      <c r="F120" s="440"/>
      <c r="G120" s="207" t="s">
        <v>72</v>
      </c>
      <c r="H120" s="52" t="s">
        <v>73</v>
      </c>
      <c r="I120" s="515"/>
      <c r="J120" s="539">
        <f>J121</f>
        <v>2095687</v>
      </c>
    </row>
    <row r="121" spans="1:10" ht="46.5" customHeight="1">
      <c r="A121" s="198"/>
      <c r="B121" s="441">
        <v>500</v>
      </c>
      <c r="C121" s="441"/>
      <c r="D121" s="441"/>
      <c r="E121" s="441"/>
      <c r="F121" s="441"/>
      <c r="G121" s="207" t="s">
        <v>78</v>
      </c>
      <c r="H121" s="52"/>
      <c r="I121" s="515">
        <v>100</v>
      </c>
      <c r="J121" s="539">
        <f>'Ведомка 2024'!F16</f>
        <v>2095687</v>
      </c>
    </row>
    <row r="122" spans="1:10" ht="15.75" customHeight="1">
      <c r="A122" s="198"/>
      <c r="B122" s="442" t="s">
        <v>316</v>
      </c>
      <c r="C122" s="442"/>
      <c r="D122" s="442"/>
      <c r="E122" s="442"/>
      <c r="F122" s="442"/>
      <c r="G122" s="207" t="s">
        <v>76</v>
      </c>
      <c r="H122" s="52" t="s">
        <v>77</v>
      </c>
      <c r="I122" s="515"/>
      <c r="J122" s="539">
        <f>J123+J124+J125</f>
        <v>8552297</v>
      </c>
    </row>
    <row r="123" spans="1:10" ht="56.25" customHeight="1">
      <c r="A123" s="198"/>
      <c r="B123" s="440">
        <v>100</v>
      </c>
      <c r="C123" s="440"/>
      <c r="D123" s="440"/>
      <c r="E123" s="440"/>
      <c r="F123" s="440"/>
      <c r="G123" s="207" t="s">
        <v>78</v>
      </c>
      <c r="H123" s="52"/>
      <c r="I123" s="515">
        <v>100</v>
      </c>
      <c r="J123" s="539">
        <f>'Ведомка 2024'!F20</f>
        <v>8073049</v>
      </c>
    </row>
    <row r="124" spans="1:10" ht="22.5">
      <c r="A124" s="198"/>
      <c r="B124" s="214"/>
      <c r="C124" s="214"/>
      <c r="D124" s="214"/>
      <c r="E124" s="214"/>
      <c r="F124" s="215"/>
      <c r="G124" s="207" t="s">
        <v>79</v>
      </c>
      <c r="H124" s="52"/>
      <c r="I124" s="515">
        <v>200</v>
      </c>
      <c r="J124" s="539">
        <f>'Ведомка 2024'!F21</f>
        <v>468600</v>
      </c>
    </row>
    <row r="125" spans="1:10" ht="15.75">
      <c r="A125" s="198"/>
      <c r="B125" s="214"/>
      <c r="C125" s="214"/>
      <c r="D125" s="214"/>
      <c r="E125" s="214"/>
      <c r="F125" s="215"/>
      <c r="G125" s="207" t="s">
        <v>80</v>
      </c>
      <c r="H125" s="52"/>
      <c r="I125" s="515">
        <v>800</v>
      </c>
      <c r="J125" s="539">
        <f>'Ведомка 2024'!F22</f>
        <v>10648</v>
      </c>
    </row>
    <row r="126" spans="1:10" ht="57.75" customHeight="1">
      <c r="A126" s="198"/>
      <c r="B126" s="442" t="s">
        <v>317</v>
      </c>
      <c r="C126" s="442"/>
      <c r="D126" s="442"/>
      <c r="E126" s="442"/>
      <c r="F126" s="442"/>
      <c r="G126" s="207" t="s">
        <v>83</v>
      </c>
      <c r="H126" s="52" t="s">
        <v>84</v>
      </c>
      <c r="I126" s="515"/>
      <c r="J126" s="539">
        <f>J127</f>
        <v>48900</v>
      </c>
    </row>
    <row r="127" spans="1:10" ht="21" customHeight="1">
      <c r="A127" s="198"/>
      <c r="B127" s="215"/>
      <c r="C127" s="215"/>
      <c r="D127" s="215"/>
      <c r="E127" s="215"/>
      <c r="F127" s="215"/>
      <c r="G127" s="207" t="s">
        <v>85</v>
      </c>
      <c r="H127" s="52"/>
      <c r="I127" s="515">
        <v>500</v>
      </c>
      <c r="J127" s="539">
        <v>48900</v>
      </c>
    </row>
    <row r="128" spans="1:10" ht="54" customHeight="1">
      <c r="A128" s="198"/>
      <c r="B128" s="215"/>
      <c r="C128" s="215"/>
      <c r="D128" s="215"/>
      <c r="E128" s="215"/>
      <c r="F128" s="215"/>
      <c r="G128" s="207" t="s">
        <v>43</v>
      </c>
      <c r="H128" s="52" t="s">
        <v>123</v>
      </c>
      <c r="I128" s="515"/>
      <c r="J128" s="539">
        <f>J129</f>
        <v>355290</v>
      </c>
    </row>
    <row r="129" spans="1:10" ht="69" customHeight="1">
      <c r="A129" s="198"/>
      <c r="B129" s="215"/>
      <c r="C129" s="215"/>
      <c r="D129" s="215"/>
      <c r="E129" s="215"/>
      <c r="F129" s="215"/>
      <c r="G129" s="207" t="s">
        <v>78</v>
      </c>
      <c r="H129" s="52"/>
      <c r="I129" s="515">
        <v>100</v>
      </c>
      <c r="J129" s="539">
        <v>355290</v>
      </c>
    </row>
    <row r="130" spans="1:10" ht="30.75" customHeight="1">
      <c r="A130" s="198"/>
      <c r="B130" s="215"/>
      <c r="C130" s="215"/>
      <c r="D130" s="215"/>
      <c r="E130" s="215"/>
      <c r="F130" s="215"/>
      <c r="G130" s="207" t="s">
        <v>90</v>
      </c>
      <c r="H130" s="52" t="s">
        <v>91</v>
      </c>
      <c r="I130" s="515"/>
      <c r="J130" s="539">
        <f>J131</f>
        <v>953292</v>
      </c>
    </row>
    <row r="131" spans="1:10" ht="30.75" customHeight="1">
      <c r="A131" s="198"/>
      <c r="B131" s="215"/>
      <c r="C131" s="215"/>
      <c r="D131" s="215"/>
      <c r="E131" s="215"/>
      <c r="F131" s="215"/>
      <c r="G131" s="207" t="s">
        <v>79</v>
      </c>
      <c r="H131" s="52"/>
      <c r="I131" s="515">
        <v>200</v>
      </c>
      <c r="J131" s="539">
        <f>'Ведомка 2024'!F32</f>
        <v>953292</v>
      </c>
    </row>
    <row r="132" spans="1:10" ht="27.75" customHeight="1">
      <c r="A132" s="198"/>
      <c r="B132" s="215"/>
      <c r="C132" s="215"/>
      <c r="D132" s="215"/>
      <c r="E132" s="215"/>
      <c r="F132" s="215"/>
      <c r="G132" s="207" t="s">
        <v>92</v>
      </c>
      <c r="H132" s="52" t="s">
        <v>93</v>
      </c>
      <c r="I132" s="515"/>
      <c r="J132" s="539">
        <f>J133</f>
        <v>953292</v>
      </c>
    </row>
    <row r="133" spans="1:10" ht="39" customHeight="1">
      <c r="A133" s="198"/>
      <c r="B133" s="215"/>
      <c r="C133" s="215"/>
      <c r="D133" s="215"/>
      <c r="E133" s="215"/>
      <c r="F133" s="215"/>
      <c r="G133" s="207" t="s">
        <v>79</v>
      </c>
      <c r="H133" s="52"/>
      <c r="I133" s="515">
        <v>200</v>
      </c>
      <c r="J133" s="539">
        <f>'Ведомка 2024'!F34</f>
        <v>953292</v>
      </c>
    </row>
    <row r="134" spans="1:10" ht="57" customHeight="1">
      <c r="A134" s="198"/>
      <c r="B134" s="214"/>
      <c r="C134" s="214"/>
      <c r="D134" s="214"/>
      <c r="E134" s="214"/>
      <c r="F134" s="215"/>
      <c r="G134" s="207" t="s">
        <v>86</v>
      </c>
      <c r="H134" s="52" t="s">
        <v>87</v>
      </c>
      <c r="I134" s="515"/>
      <c r="J134" s="539">
        <f>J135</f>
        <v>270716</v>
      </c>
    </row>
    <row r="135" spans="1:10" ht="15.75">
      <c r="A135" s="198"/>
      <c r="B135" s="214"/>
      <c r="C135" s="214"/>
      <c r="D135" s="214"/>
      <c r="E135" s="214"/>
      <c r="F135" s="215"/>
      <c r="G135" s="207" t="s">
        <v>85</v>
      </c>
      <c r="H135" s="52"/>
      <c r="I135" s="515">
        <v>500</v>
      </c>
      <c r="J135" s="539">
        <f>'Ведомка 2024'!F28</f>
        <v>270716</v>
      </c>
    </row>
    <row r="136" spans="1:10" ht="33.75" customHeight="1">
      <c r="A136" s="198"/>
      <c r="B136" s="442" t="s">
        <v>318</v>
      </c>
      <c r="C136" s="442"/>
      <c r="D136" s="442"/>
      <c r="E136" s="442"/>
      <c r="F136" s="442"/>
      <c r="G136" s="207" t="s">
        <v>96</v>
      </c>
      <c r="H136" s="52" t="s">
        <v>97</v>
      </c>
      <c r="I136" s="515"/>
      <c r="J136" s="539">
        <f>J137</f>
        <v>100000</v>
      </c>
    </row>
    <row r="137" spans="1:10" ht="15.75">
      <c r="A137" s="198"/>
      <c r="B137" s="214"/>
      <c r="C137" s="214"/>
      <c r="D137" s="214"/>
      <c r="E137" s="214"/>
      <c r="F137" s="215"/>
      <c r="G137" s="207" t="s">
        <v>80</v>
      </c>
      <c r="H137" s="52"/>
      <c r="I137" s="515">
        <v>800</v>
      </c>
      <c r="J137" s="539">
        <f>'Ведомка 2024'!F38</f>
        <v>100000</v>
      </c>
    </row>
    <row r="138" spans="1:10" ht="33.75">
      <c r="A138" s="198"/>
      <c r="B138" s="214"/>
      <c r="C138" s="214"/>
      <c r="D138" s="214"/>
      <c r="E138" s="214"/>
      <c r="F138" s="215"/>
      <c r="G138" s="207" t="s">
        <v>263</v>
      </c>
      <c r="H138" s="52" t="s">
        <v>264</v>
      </c>
      <c r="I138" s="515"/>
      <c r="J138" s="554">
        <f>J139</f>
        <v>254622.77</v>
      </c>
    </row>
    <row r="139" spans="1:10" ht="15.75">
      <c r="A139" s="198"/>
      <c r="B139" s="214"/>
      <c r="C139" s="214"/>
      <c r="D139" s="214"/>
      <c r="E139" s="214"/>
      <c r="F139" s="215"/>
      <c r="G139" s="207" t="s">
        <v>265</v>
      </c>
      <c r="H139" s="52"/>
      <c r="I139" s="515">
        <v>300</v>
      </c>
      <c r="J139" s="539">
        <f>'Ведомка 2024'!F178</f>
        <v>254622.77</v>
      </c>
    </row>
    <row r="140" spans="1:10" ht="15.75">
      <c r="A140" s="198"/>
      <c r="B140" s="214"/>
      <c r="C140" s="214"/>
      <c r="D140" s="214"/>
      <c r="E140" s="214"/>
      <c r="F140" s="215"/>
      <c r="G140" s="207" t="s">
        <v>274</v>
      </c>
      <c r="H140" s="52" t="s">
        <v>275</v>
      </c>
      <c r="I140" s="515"/>
      <c r="J140" s="554">
        <f>J141</f>
        <v>10000</v>
      </c>
    </row>
    <row r="141" spans="1:10" ht="15.75">
      <c r="A141" s="198"/>
      <c r="B141" s="214"/>
      <c r="C141" s="214"/>
      <c r="D141" s="214"/>
      <c r="E141" s="214"/>
      <c r="F141" s="215"/>
      <c r="G141" s="207" t="s">
        <v>265</v>
      </c>
      <c r="H141" s="52"/>
      <c r="I141" s="515">
        <v>300</v>
      </c>
      <c r="J141" s="539">
        <f>'Ведомка 2024'!F187</f>
        <v>10000</v>
      </c>
    </row>
    <row r="142" spans="1:23" s="237" customFormat="1" ht="12.75">
      <c r="A142" s="256"/>
      <c r="B142" s="257"/>
      <c r="C142" s="257"/>
      <c r="D142" s="257"/>
      <c r="E142" s="257"/>
      <c r="F142" s="258"/>
      <c r="G142" s="259" t="s">
        <v>276</v>
      </c>
      <c r="H142" s="260"/>
      <c r="I142" s="533"/>
      <c r="J142" s="555">
        <f>J8+J24+J34+J54+J59+J97+J119</f>
        <v>79876387.88000001</v>
      </c>
      <c r="K142" s="235"/>
      <c r="L142" s="235"/>
      <c r="M142" s="235"/>
      <c r="N142" s="235"/>
      <c r="O142" s="235"/>
      <c r="P142" s="235"/>
      <c r="Q142" s="235"/>
      <c r="R142" s="235"/>
      <c r="S142" s="236"/>
      <c r="T142" s="236"/>
      <c r="U142" s="236"/>
      <c r="V142" s="236"/>
      <c r="W142" s="236"/>
    </row>
    <row r="143" spans="1:10" ht="12.75">
      <c r="A143" s="188"/>
      <c r="B143" s="261"/>
      <c r="C143" s="261"/>
      <c r="D143" s="261"/>
      <c r="E143" s="261"/>
      <c r="F143" s="261"/>
      <c r="G143" s="262" t="s">
        <v>319</v>
      </c>
      <c r="H143" s="263"/>
      <c r="I143" s="534"/>
      <c r="J143" s="556">
        <f>'ДОХОДЫ 2024'!C30-'РАСХ 2024 по целевым статьям'!J142</f>
        <v>-4137780.1100000143</v>
      </c>
    </row>
  </sheetData>
  <sheetProtection selectLockedCells="1" selectUnlockedCells="1"/>
  <mergeCells count="18">
    <mergeCell ref="H1:J1"/>
    <mergeCell ref="H2:J2"/>
    <mergeCell ref="H3:J3"/>
    <mergeCell ref="G5:J5"/>
    <mergeCell ref="B8:F8"/>
    <mergeCell ref="B13:F13"/>
    <mergeCell ref="B33:F33"/>
    <mergeCell ref="B98:F98"/>
    <mergeCell ref="B100:F100"/>
    <mergeCell ref="B101:F101"/>
    <mergeCell ref="B102:F102"/>
    <mergeCell ref="B119:F119"/>
    <mergeCell ref="B120:F120"/>
    <mergeCell ref="B121:F121"/>
    <mergeCell ref="B122:F122"/>
    <mergeCell ref="B123:F123"/>
    <mergeCell ref="B126:F126"/>
    <mergeCell ref="B136:F136"/>
  </mergeCells>
  <printOptions/>
  <pageMargins left="0.39375" right="0.39375" top="0.7479166666666667" bottom="0.7479166666666667" header="0.5118110236220472" footer="0.5118110236220472"/>
  <pageSetup fitToHeight="5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J39"/>
  <sheetViews>
    <sheetView tabSelected="1" zoomScaleSheetLayoutView="85" zoomScalePageLayoutView="0" workbookViewId="0" topLeftCell="A1">
      <selection activeCell="A3" sqref="A3:C3"/>
    </sheetView>
  </sheetViews>
  <sheetFormatPr defaultColWidth="9.25390625" defaultRowHeight="15" customHeight="1"/>
  <cols>
    <col min="1" max="1" width="8.375" style="0" customWidth="1"/>
    <col min="2" max="2" width="41.625" style="0" customWidth="1"/>
    <col min="3" max="3" width="39.25390625" style="0" customWidth="1"/>
    <col min="4" max="4" width="13.75390625" style="0" customWidth="1"/>
    <col min="5" max="7" width="9.25390625" style="0" customWidth="1"/>
    <col min="8" max="8" width="16.00390625" style="0" customWidth="1"/>
    <col min="9" max="9" width="12.375" style="0" customWidth="1"/>
    <col min="10" max="10" width="12.75390625" style="0" customWidth="1"/>
  </cols>
  <sheetData>
    <row r="1" spans="2:4" ht="12.75" customHeight="1">
      <c r="B1" s="448" t="s">
        <v>320</v>
      </c>
      <c r="C1" s="448"/>
      <c r="D1" s="193"/>
    </row>
    <row r="2" spans="2:4" ht="12.75" customHeight="1">
      <c r="B2" s="448" t="s">
        <v>56</v>
      </c>
      <c r="C2" s="448"/>
      <c r="D2" s="193"/>
    </row>
    <row r="3" spans="1:4" ht="12.75" customHeight="1">
      <c r="A3" s="448" t="s">
        <v>321</v>
      </c>
      <c r="B3" s="448"/>
      <c r="C3" s="448"/>
      <c r="D3" s="193"/>
    </row>
    <row r="4" spans="1:3" ht="66" customHeight="1">
      <c r="A4" s="438" t="s">
        <v>322</v>
      </c>
      <c r="B4" s="438"/>
      <c r="C4" s="438"/>
    </row>
    <row r="5" spans="1:3" ht="15.75" customHeight="1">
      <c r="A5" s="264"/>
      <c r="B5" s="264"/>
      <c r="C5" s="264"/>
    </row>
    <row r="6" spans="1:3" s="266" customFormat="1" ht="15" customHeight="1">
      <c r="A6" s="265"/>
      <c r="B6" s="74"/>
      <c r="C6" s="74"/>
    </row>
    <row r="7" spans="1:3" s="266" customFormat="1" ht="90" customHeight="1">
      <c r="A7" s="267" t="s">
        <v>323</v>
      </c>
      <c r="B7" s="4" t="s">
        <v>59</v>
      </c>
      <c r="C7" s="268">
        <v>2023</v>
      </c>
    </row>
    <row r="8" spans="1:3" s="266" customFormat="1" ht="18" customHeight="1">
      <c r="A8" s="269" t="s">
        <v>324</v>
      </c>
      <c r="B8" s="270" t="s">
        <v>325</v>
      </c>
      <c r="C8" s="271">
        <f>C9+C10+C11+C13+C14+C12</f>
        <v>14606904.68</v>
      </c>
    </row>
    <row r="9" spans="1:10" s="266" customFormat="1" ht="37.5" customHeight="1">
      <c r="A9" s="267" t="s">
        <v>69</v>
      </c>
      <c r="B9" s="272" t="s">
        <v>68</v>
      </c>
      <c r="C9" s="273">
        <f>'Ведомка 2024'!F14</f>
        <v>2095687</v>
      </c>
      <c r="H9" s="274"/>
      <c r="J9" s="274"/>
    </row>
    <row r="10" spans="1:8" s="266" customFormat="1" ht="61.5" customHeight="1">
      <c r="A10" s="267" t="s">
        <v>75</v>
      </c>
      <c r="B10" s="272" t="s">
        <v>74</v>
      </c>
      <c r="C10" s="273">
        <f>'Ведомка 2024'!F17</f>
        <v>8552297</v>
      </c>
      <c r="H10" s="274"/>
    </row>
    <row r="11" spans="1:5" s="266" customFormat="1" ht="54.75" customHeight="1">
      <c r="A11" s="267" t="s">
        <v>82</v>
      </c>
      <c r="B11" s="275" t="s">
        <v>326</v>
      </c>
      <c r="C11" s="273">
        <f>'Ведомка 2024'!F23</f>
        <v>319616</v>
      </c>
      <c r="D11" s="274"/>
      <c r="E11" s="266">
        <f>D11/65150</f>
        <v>0</v>
      </c>
    </row>
    <row r="12" spans="1:4" s="266" customFormat="1" ht="33" customHeight="1">
      <c r="A12" s="276" t="s">
        <v>89</v>
      </c>
      <c r="B12" s="277" t="s">
        <v>88</v>
      </c>
      <c r="C12" s="278">
        <f>'Ведомка 2024'!F29</f>
        <v>1906584</v>
      </c>
      <c r="D12" s="274"/>
    </row>
    <row r="13" spans="1:3" s="266" customFormat="1" ht="21.75" customHeight="1">
      <c r="A13" s="276" t="s">
        <v>95</v>
      </c>
      <c r="B13" s="272" t="s">
        <v>94</v>
      </c>
      <c r="C13" s="278">
        <f>'Ведомка 2024'!F35</f>
        <v>100000</v>
      </c>
    </row>
    <row r="14" spans="1:8" s="266" customFormat="1" ht="25.5" customHeight="1">
      <c r="A14" s="267" t="s">
        <v>99</v>
      </c>
      <c r="B14" s="279" t="s">
        <v>98</v>
      </c>
      <c r="C14" s="273">
        <f>'Ведомка 2024'!F39</f>
        <v>1632720.6800000002</v>
      </c>
      <c r="H14" s="266">
        <f>C9+C10+C11-10968000</f>
        <v>-400</v>
      </c>
    </row>
    <row r="15" spans="1:3" s="266" customFormat="1" ht="25.5" customHeight="1">
      <c r="A15" s="269" t="s">
        <v>327</v>
      </c>
      <c r="B15" s="280" t="s">
        <v>328</v>
      </c>
      <c r="C15" s="271">
        <f>C16</f>
        <v>355290</v>
      </c>
    </row>
    <row r="16" spans="1:3" s="266" customFormat="1" ht="25.5" customHeight="1">
      <c r="A16" s="267" t="s">
        <v>122</v>
      </c>
      <c r="B16" s="272" t="s">
        <v>329</v>
      </c>
      <c r="C16" s="273">
        <f>'Ведомка 2024'!F56</f>
        <v>355290</v>
      </c>
    </row>
    <row r="17" spans="1:3" s="266" customFormat="1" ht="27.75" customHeight="1">
      <c r="A17" s="269" t="s">
        <v>330</v>
      </c>
      <c r="B17" s="280" t="s">
        <v>331</v>
      </c>
      <c r="C17" s="271">
        <f>C18+C19</f>
        <v>927400</v>
      </c>
    </row>
    <row r="18" spans="1:3" s="266" customFormat="1" ht="58.5" customHeight="1">
      <c r="A18" s="267" t="s">
        <v>125</v>
      </c>
      <c r="B18" s="272" t="s">
        <v>124</v>
      </c>
      <c r="C18" s="273">
        <f>'Ведомка 2024'!F60</f>
        <v>850000</v>
      </c>
    </row>
    <row r="19" spans="1:3" s="266" customFormat="1" ht="52.5" customHeight="1">
      <c r="A19" s="267" t="s">
        <v>135</v>
      </c>
      <c r="B19" s="272" t="s">
        <v>134</v>
      </c>
      <c r="C19" s="273">
        <f>'Ведомка 2024'!F66</f>
        <v>77400</v>
      </c>
    </row>
    <row r="20" spans="1:3" s="266" customFormat="1" ht="52.5" customHeight="1">
      <c r="A20" s="269" t="s">
        <v>332</v>
      </c>
      <c r="B20" s="280" t="s">
        <v>333</v>
      </c>
      <c r="C20" s="271">
        <f>C21</f>
        <v>9409795.77</v>
      </c>
    </row>
    <row r="21" spans="1:3" s="266" customFormat="1" ht="52.5" customHeight="1">
      <c r="A21" s="281" t="s">
        <v>165</v>
      </c>
      <c r="B21" s="282" t="s">
        <v>334</v>
      </c>
      <c r="C21" s="273">
        <f>'Ведомка 2024'!F87</f>
        <v>9409795.77</v>
      </c>
    </row>
    <row r="22" spans="1:3" s="266" customFormat="1" ht="33.75" customHeight="1">
      <c r="A22" s="269" t="s">
        <v>335</v>
      </c>
      <c r="B22" s="280" t="s">
        <v>336</v>
      </c>
      <c r="C22" s="271">
        <f>C23+C24+C25+C26</f>
        <v>50418253.66</v>
      </c>
    </row>
    <row r="23" spans="1:3" s="266" customFormat="1" ht="18" customHeight="1">
      <c r="A23" s="267" t="s">
        <v>175</v>
      </c>
      <c r="B23" s="272" t="s">
        <v>174</v>
      </c>
      <c r="C23" s="273">
        <f>'Ведомка 2024'!F93</f>
        <v>1742411.67</v>
      </c>
    </row>
    <row r="24" spans="1:3" s="266" customFormat="1" ht="15" customHeight="1">
      <c r="A24" s="267" t="s">
        <v>202</v>
      </c>
      <c r="B24" s="272" t="s">
        <v>337</v>
      </c>
      <c r="C24" s="273">
        <f>'Ведомка 2024'!F115</f>
        <v>1142302.36</v>
      </c>
    </row>
    <row r="25" spans="1:3" s="266" customFormat="1" ht="15" customHeight="1">
      <c r="A25" s="267" t="s">
        <v>213</v>
      </c>
      <c r="B25" s="272" t="s">
        <v>212</v>
      </c>
      <c r="C25" s="273">
        <f>'Ведомка 2024'!F126</f>
        <v>33140742.8</v>
      </c>
    </row>
    <row r="26" spans="1:3" s="266" customFormat="1" ht="15" customHeight="1">
      <c r="A26" s="267" t="s">
        <v>242</v>
      </c>
      <c r="B26" s="272" t="s">
        <v>338</v>
      </c>
      <c r="C26" s="273">
        <f>'Ведомка 2024'!F155</f>
        <v>14392796.83</v>
      </c>
    </row>
    <row r="27" spans="1:3" s="266" customFormat="1" ht="15" customHeight="1">
      <c r="A27" s="269" t="s">
        <v>339</v>
      </c>
      <c r="B27" s="280" t="s">
        <v>340</v>
      </c>
      <c r="C27" s="271">
        <f>C28</f>
        <v>50000</v>
      </c>
    </row>
    <row r="28" spans="1:3" s="266" customFormat="1" ht="24" customHeight="1">
      <c r="A28" s="267" t="s">
        <v>248</v>
      </c>
      <c r="B28" s="272" t="s">
        <v>247</v>
      </c>
      <c r="C28" s="273">
        <f>'Ведомка 2024'!F163</f>
        <v>50000</v>
      </c>
    </row>
    <row r="29" spans="1:3" s="266" customFormat="1" ht="12.75" customHeight="1" hidden="1">
      <c r="A29" s="283" t="s">
        <v>341</v>
      </c>
      <c r="B29" s="284" t="s">
        <v>342</v>
      </c>
      <c r="C29" s="285">
        <v>0</v>
      </c>
    </row>
    <row r="30" spans="1:3" s="266" customFormat="1" ht="0.75" customHeight="1" hidden="1">
      <c r="A30" s="267" t="s">
        <v>343</v>
      </c>
      <c r="B30" s="272" t="s">
        <v>344</v>
      </c>
      <c r="C30" s="273"/>
    </row>
    <row r="31" spans="1:3" s="266" customFormat="1" ht="0.75" customHeight="1" hidden="1">
      <c r="A31" s="267"/>
      <c r="B31" s="272"/>
      <c r="C31" s="273"/>
    </row>
    <row r="32" spans="1:3" s="266" customFormat="1" ht="0.75" customHeight="1">
      <c r="A32" s="267"/>
      <c r="B32" s="286"/>
      <c r="C32" s="273"/>
    </row>
    <row r="33" spans="1:3" s="288" customFormat="1" ht="15" customHeight="1">
      <c r="A33" s="269" t="s">
        <v>345</v>
      </c>
      <c r="B33" s="287" t="s">
        <v>346</v>
      </c>
      <c r="C33" s="271">
        <f>C34</f>
        <v>1921191</v>
      </c>
    </row>
    <row r="34" spans="1:3" s="266" customFormat="1" ht="15" customHeight="1">
      <c r="A34" s="267" t="s">
        <v>256</v>
      </c>
      <c r="B34" s="272" t="s">
        <v>255</v>
      </c>
      <c r="C34" s="273">
        <f>'Ведомка 2024'!F169</f>
        <v>1921191</v>
      </c>
    </row>
    <row r="35" spans="1:3" s="266" customFormat="1" ht="25.5" customHeight="1">
      <c r="A35" s="269" t="s">
        <v>347</v>
      </c>
      <c r="B35" s="289" t="s">
        <v>348</v>
      </c>
      <c r="C35" s="271">
        <f>C36+C37</f>
        <v>2187552.77</v>
      </c>
    </row>
    <row r="36" spans="1:3" s="266" customFormat="1" ht="20.25" customHeight="1">
      <c r="A36" s="267" t="s">
        <v>262</v>
      </c>
      <c r="B36" s="272" t="s">
        <v>261</v>
      </c>
      <c r="C36" s="273">
        <f>'Ведомка 2024'!F175</f>
        <v>254622.77</v>
      </c>
    </row>
    <row r="37" spans="1:3" s="266" customFormat="1" ht="15.75" customHeight="1">
      <c r="A37" s="267" t="s">
        <v>267</v>
      </c>
      <c r="B37" s="272" t="s">
        <v>266</v>
      </c>
      <c r="C37" s="273">
        <f>'Ведомка 2024'!F179</f>
        <v>1932930</v>
      </c>
    </row>
    <row r="38" spans="1:4" s="266" customFormat="1" ht="14.25" customHeight="1">
      <c r="A38" s="449" t="s">
        <v>349</v>
      </c>
      <c r="B38" s="449"/>
      <c r="C38" s="271">
        <f>C8+C17+C22+C27+C33+C35+C15+C20</f>
        <v>79876387.88</v>
      </c>
      <c r="D38" s="274"/>
    </row>
    <row r="39" spans="1:3" s="266" customFormat="1" ht="22.5" customHeight="1">
      <c r="A39" s="450" t="s">
        <v>350</v>
      </c>
      <c r="B39" s="450"/>
      <c r="C39" s="290">
        <f>'ДОХОДЫ 2024'!C30-C38</f>
        <v>-4137780.1099999994</v>
      </c>
    </row>
  </sheetData>
  <sheetProtection selectLockedCells="1" selectUnlockedCells="1"/>
  <mergeCells count="6">
    <mergeCell ref="B1:C1"/>
    <mergeCell ref="B2:C2"/>
    <mergeCell ref="A3:C3"/>
    <mergeCell ref="A4:C4"/>
    <mergeCell ref="A38:B38"/>
    <mergeCell ref="A39:B39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85" zoomScalePageLayoutView="0" workbookViewId="0" topLeftCell="A25">
      <selection activeCell="C37" sqref="C37"/>
    </sheetView>
  </sheetViews>
  <sheetFormatPr defaultColWidth="11.75390625" defaultRowHeight="15.75" customHeight="1"/>
  <cols>
    <col min="1" max="1" width="12.00390625" style="291" customWidth="1"/>
    <col min="2" max="2" width="73.375" style="292" customWidth="1"/>
    <col min="3" max="3" width="13.625" style="293" customWidth="1"/>
    <col min="4" max="4" width="13.75390625" style="293" customWidth="1"/>
    <col min="5" max="5" width="13.00390625" style="293" customWidth="1"/>
    <col min="6" max="6" width="12.625" style="292" customWidth="1"/>
    <col min="7" max="7" width="12.875" style="292" hidden="1" customWidth="1"/>
    <col min="8" max="16384" width="11.75390625" style="292" customWidth="1"/>
  </cols>
  <sheetData>
    <row r="1" spans="1:6" ht="15.75" customHeight="1">
      <c r="A1" s="264"/>
      <c r="B1" s="447" t="s">
        <v>320</v>
      </c>
      <c r="C1" s="447"/>
      <c r="D1" s="447"/>
      <c r="E1" s="447"/>
      <c r="F1" s="264"/>
    </row>
    <row r="2" spans="1:6" ht="15.75" customHeight="1">
      <c r="A2" s="264"/>
      <c r="B2" s="447" t="s">
        <v>351</v>
      </c>
      <c r="C2" s="447"/>
      <c r="D2" s="447"/>
      <c r="E2" s="447"/>
      <c r="F2" s="264"/>
    </row>
    <row r="3" spans="1:6" ht="15.75" customHeight="1">
      <c r="A3" s="264"/>
      <c r="B3" s="447" t="s">
        <v>352</v>
      </c>
      <c r="C3" s="447"/>
      <c r="D3" s="447"/>
      <c r="E3" s="447"/>
      <c r="F3" s="264"/>
    </row>
    <row r="4" spans="1:6" ht="63.75" customHeight="1">
      <c r="A4" s="453" t="s">
        <v>353</v>
      </c>
      <c r="B4" s="453"/>
      <c r="C4" s="453"/>
      <c r="D4" s="453"/>
      <c r="E4" s="453"/>
      <c r="F4" s="264"/>
    </row>
    <row r="5" spans="1:6" ht="7.5" customHeight="1">
      <c r="A5" s="264"/>
      <c r="B5" s="264"/>
      <c r="C5" s="264"/>
      <c r="D5" s="264"/>
      <c r="E5" s="264"/>
      <c r="F5" s="264"/>
    </row>
    <row r="6" spans="1:8" ht="13.5" customHeight="1">
      <c r="A6" s="294"/>
      <c r="C6" s="292"/>
      <c r="D6" s="292"/>
      <c r="E6" s="295" t="s">
        <v>354</v>
      </c>
      <c r="H6" s="295"/>
    </row>
    <row r="7" spans="1:8" s="301" customFormat="1" ht="42.75" customHeight="1">
      <c r="A7" s="296" t="s">
        <v>323</v>
      </c>
      <c r="B7" s="297" t="s">
        <v>59</v>
      </c>
      <c r="C7" s="298">
        <v>2011</v>
      </c>
      <c r="D7" s="298">
        <v>2012</v>
      </c>
      <c r="E7" s="298">
        <v>2013</v>
      </c>
      <c r="F7" s="299"/>
      <c r="G7" s="300"/>
      <c r="H7" s="299"/>
    </row>
    <row r="8" spans="1:8" s="307" customFormat="1" ht="15.75" customHeight="1">
      <c r="A8" s="302" t="s">
        <v>324</v>
      </c>
      <c r="B8" s="303" t="s">
        <v>325</v>
      </c>
      <c r="C8" s="304">
        <f>C9+C11+C12+C13+C14+C15</f>
        <v>4162</v>
      </c>
      <c r="D8" s="304">
        <f>D9+D11+D12+D13+D14+D15</f>
        <v>4557.3</v>
      </c>
      <c r="E8" s="304">
        <f>E9+E11+E12+E13+E14+E15</f>
        <v>5027.1</v>
      </c>
      <c r="F8" s="305"/>
      <c r="G8" s="306"/>
      <c r="H8" s="305"/>
    </row>
    <row r="9" spans="1:8" s="74" customFormat="1" ht="30" customHeight="1">
      <c r="A9" s="267" t="s">
        <v>69</v>
      </c>
      <c r="B9" s="308" t="s">
        <v>355</v>
      </c>
      <c r="C9" s="309">
        <v>685.7</v>
      </c>
      <c r="D9" s="309">
        <v>765.3</v>
      </c>
      <c r="E9" s="309">
        <v>857.1</v>
      </c>
      <c r="F9" s="310"/>
      <c r="G9" s="311"/>
      <c r="H9" s="310"/>
    </row>
    <row r="10" spans="1:8" s="317" customFormat="1" ht="30" customHeight="1" hidden="1">
      <c r="A10" s="312" t="s">
        <v>356</v>
      </c>
      <c r="B10" s="313" t="s">
        <v>357</v>
      </c>
      <c r="C10" s="314"/>
      <c r="D10" s="314"/>
      <c r="E10" s="314"/>
      <c r="F10" s="315"/>
      <c r="G10" s="316"/>
      <c r="H10" s="315"/>
    </row>
    <row r="11" spans="1:8" s="74" customFormat="1" ht="45" customHeight="1">
      <c r="A11" s="267" t="s">
        <v>356</v>
      </c>
      <c r="B11" s="308" t="s">
        <v>358</v>
      </c>
      <c r="C11" s="309">
        <v>168</v>
      </c>
      <c r="D11" s="309">
        <v>168</v>
      </c>
      <c r="E11" s="309">
        <v>168</v>
      </c>
      <c r="F11" s="310"/>
      <c r="G11" s="311"/>
      <c r="H11" s="310"/>
    </row>
    <row r="12" spans="1:8" s="74" customFormat="1" ht="45" customHeight="1">
      <c r="A12" s="267" t="s">
        <v>75</v>
      </c>
      <c r="B12" s="308" t="s">
        <v>359</v>
      </c>
      <c r="C12" s="309">
        <v>3108.3</v>
      </c>
      <c r="D12" s="309">
        <v>3424</v>
      </c>
      <c r="E12" s="309">
        <v>3802</v>
      </c>
      <c r="F12" s="310"/>
      <c r="G12" s="311"/>
      <c r="H12" s="310"/>
    </row>
    <row r="13" spans="1:8" s="74" customFormat="1" ht="15" customHeight="1">
      <c r="A13" s="267" t="s">
        <v>89</v>
      </c>
      <c r="B13" s="308" t="s">
        <v>88</v>
      </c>
      <c r="C13" s="309"/>
      <c r="D13" s="309"/>
      <c r="E13" s="309"/>
      <c r="F13" s="310"/>
      <c r="G13" s="311"/>
      <c r="H13" s="310"/>
    </row>
    <row r="14" spans="1:8" s="74" customFormat="1" ht="15.75" customHeight="1">
      <c r="A14" s="267" t="s">
        <v>360</v>
      </c>
      <c r="B14" s="308" t="s">
        <v>361</v>
      </c>
      <c r="C14" s="309">
        <v>200</v>
      </c>
      <c r="D14" s="309">
        <v>200</v>
      </c>
      <c r="E14" s="309">
        <v>200</v>
      </c>
      <c r="F14" s="310"/>
      <c r="G14" s="311"/>
      <c r="H14" s="310"/>
    </row>
    <row r="15" spans="1:8" s="74" customFormat="1" ht="16.5" customHeight="1">
      <c r="A15" s="267" t="s">
        <v>362</v>
      </c>
      <c r="B15" s="308" t="s">
        <v>98</v>
      </c>
      <c r="C15" s="309"/>
      <c r="D15" s="309"/>
      <c r="E15" s="309"/>
      <c r="F15" s="310"/>
      <c r="G15" s="311"/>
      <c r="H15" s="310"/>
    </row>
    <row r="16" spans="1:8" s="114" customFormat="1" ht="14.25" customHeight="1">
      <c r="A16" s="283" t="s">
        <v>327</v>
      </c>
      <c r="B16" s="318" t="s">
        <v>328</v>
      </c>
      <c r="C16" s="319">
        <f>C17</f>
        <v>308</v>
      </c>
      <c r="D16" s="319">
        <f>D17</f>
        <v>316</v>
      </c>
      <c r="E16" s="319">
        <f>E17</f>
        <v>316</v>
      </c>
      <c r="F16" s="320"/>
      <c r="G16" s="320"/>
      <c r="H16" s="320"/>
    </row>
    <row r="17" spans="1:8" s="74" customFormat="1" ht="15" customHeight="1">
      <c r="A17" s="267" t="s">
        <v>122</v>
      </c>
      <c r="B17" s="308" t="s">
        <v>329</v>
      </c>
      <c r="C17" s="309">
        <v>308</v>
      </c>
      <c r="D17" s="309">
        <v>316</v>
      </c>
      <c r="E17" s="309">
        <v>316</v>
      </c>
      <c r="F17" s="321"/>
      <c r="G17" s="322"/>
      <c r="H17" s="321"/>
    </row>
    <row r="18" spans="1:8" s="114" customFormat="1" ht="28.5" customHeight="1">
      <c r="A18" s="283" t="s">
        <v>330</v>
      </c>
      <c r="B18" s="318" t="s">
        <v>331</v>
      </c>
      <c r="C18" s="319">
        <f>C19</f>
        <v>550</v>
      </c>
      <c r="D18" s="319">
        <f>D19</f>
        <v>550</v>
      </c>
      <c r="E18" s="319">
        <f>E19</f>
        <v>550</v>
      </c>
      <c r="F18" s="320"/>
      <c r="G18" s="320"/>
      <c r="H18" s="320"/>
    </row>
    <row r="19" spans="1:8" s="74" customFormat="1" ht="48.75" customHeight="1">
      <c r="A19" s="267" t="s">
        <v>363</v>
      </c>
      <c r="B19" s="308" t="s">
        <v>364</v>
      </c>
      <c r="C19" s="309">
        <v>550</v>
      </c>
      <c r="D19" s="309">
        <v>550</v>
      </c>
      <c r="E19" s="309">
        <v>550</v>
      </c>
      <c r="F19" s="310"/>
      <c r="G19" s="311"/>
      <c r="H19" s="310"/>
    </row>
    <row r="20" spans="1:8" s="74" customFormat="1" ht="36" customHeight="1">
      <c r="A20" s="267" t="s">
        <v>135</v>
      </c>
      <c r="B20" s="308" t="s">
        <v>134</v>
      </c>
      <c r="C20" s="309"/>
      <c r="D20" s="309"/>
      <c r="E20" s="309"/>
      <c r="F20" s="310"/>
      <c r="G20" s="311"/>
      <c r="H20" s="310"/>
    </row>
    <row r="21" spans="1:8" s="114" customFormat="1" ht="14.25" customHeight="1">
      <c r="A21" s="283" t="s">
        <v>332</v>
      </c>
      <c r="B21" s="318" t="s">
        <v>333</v>
      </c>
      <c r="C21" s="319">
        <f>C22</f>
        <v>100</v>
      </c>
      <c r="D21" s="319">
        <f>D22</f>
        <v>100</v>
      </c>
      <c r="E21" s="319">
        <f>E22</f>
        <v>100</v>
      </c>
      <c r="F21" s="320"/>
      <c r="G21" s="320"/>
      <c r="H21" s="320"/>
    </row>
    <row r="22" spans="1:8" s="74" customFormat="1" ht="15" customHeight="1">
      <c r="A22" s="267" t="s">
        <v>365</v>
      </c>
      <c r="B22" s="308" t="s">
        <v>366</v>
      </c>
      <c r="C22" s="309">
        <v>100</v>
      </c>
      <c r="D22" s="309">
        <v>100</v>
      </c>
      <c r="E22" s="309">
        <v>100</v>
      </c>
      <c r="F22" s="321"/>
      <c r="G22" s="322"/>
      <c r="H22" s="321"/>
    </row>
    <row r="23" spans="1:8" s="114" customFormat="1" ht="14.25" customHeight="1">
      <c r="A23" s="283" t="s">
        <v>335</v>
      </c>
      <c r="B23" s="318" t="s">
        <v>336</v>
      </c>
      <c r="C23" s="323">
        <f>C24+C25+C26</f>
        <v>11689.470700000002</v>
      </c>
      <c r="D23" s="319">
        <f>D24+D25+D26</f>
        <v>11315.4</v>
      </c>
      <c r="E23" s="319">
        <f>E24+E25+E26</f>
        <v>12198.5</v>
      </c>
      <c r="F23" s="320"/>
      <c r="G23" s="320"/>
      <c r="H23" s="320"/>
    </row>
    <row r="24" spans="1:8" s="74" customFormat="1" ht="15" customHeight="1">
      <c r="A24" s="267" t="s">
        <v>175</v>
      </c>
      <c r="B24" s="308" t="s">
        <v>174</v>
      </c>
      <c r="C24" s="309">
        <v>1256</v>
      </c>
      <c r="D24" s="309">
        <v>1160</v>
      </c>
      <c r="E24" s="309">
        <v>1160</v>
      </c>
      <c r="F24" s="310"/>
      <c r="G24" s="311"/>
      <c r="H24" s="310"/>
    </row>
    <row r="25" spans="1:8" s="74" customFormat="1" ht="15" customHeight="1">
      <c r="A25" s="267" t="s">
        <v>213</v>
      </c>
      <c r="B25" s="308" t="s">
        <v>212</v>
      </c>
      <c r="C25" s="324">
        <v>7249.7707</v>
      </c>
      <c r="D25" s="309">
        <v>6781.4</v>
      </c>
      <c r="E25" s="309">
        <v>7384.5</v>
      </c>
      <c r="F25" s="310"/>
      <c r="G25" s="311"/>
      <c r="H25" s="310"/>
    </row>
    <row r="26" spans="1:8" s="74" customFormat="1" ht="15" customHeight="1">
      <c r="A26" s="267" t="s">
        <v>242</v>
      </c>
      <c r="B26" s="308" t="s">
        <v>338</v>
      </c>
      <c r="C26" s="309">
        <v>3183.7</v>
      </c>
      <c r="D26" s="309">
        <v>3374</v>
      </c>
      <c r="E26" s="309">
        <v>3654</v>
      </c>
      <c r="F26" s="310"/>
      <c r="G26" s="311"/>
      <c r="H26" s="310"/>
    </row>
    <row r="27" spans="1:8" s="74" customFormat="1" ht="15" customHeight="1">
      <c r="A27" s="283" t="s">
        <v>339</v>
      </c>
      <c r="B27" s="325" t="s">
        <v>340</v>
      </c>
      <c r="C27" s="319">
        <f>C28</f>
        <v>50</v>
      </c>
      <c r="D27" s="319">
        <f>D28</f>
        <v>50</v>
      </c>
      <c r="E27" s="319">
        <f>E28</f>
        <v>50</v>
      </c>
      <c r="F27" s="320"/>
      <c r="G27" s="322"/>
      <c r="H27" s="320"/>
    </row>
    <row r="28" spans="1:8" s="74" customFormat="1" ht="15" customHeight="1">
      <c r="A28" s="267" t="s">
        <v>367</v>
      </c>
      <c r="B28" s="308" t="s">
        <v>368</v>
      </c>
      <c r="C28" s="309">
        <v>50</v>
      </c>
      <c r="D28" s="309">
        <v>50</v>
      </c>
      <c r="E28" s="309">
        <v>50</v>
      </c>
      <c r="F28" s="321"/>
      <c r="G28" s="322"/>
      <c r="H28" s="321"/>
    </row>
    <row r="29" spans="1:8" s="114" customFormat="1" ht="14.25" customHeight="1">
      <c r="A29" s="283" t="s">
        <v>345</v>
      </c>
      <c r="B29" s="325" t="s">
        <v>369</v>
      </c>
      <c r="C29" s="319">
        <f>C30</f>
        <v>8596.8</v>
      </c>
      <c r="D29" s="319">
        <f>D30</f>
        <v>8747.3</v>
      </c>
      <c r="E29" s="319">
        <f>E30</f>
        <v>9434.4</v>
      </c>
      <c r="F29" s="320"/>
      <c r="G29" s="320"/>
      <c r="H29" s="320"/>
    </row>
    <row r="30" spans="1:8" s="74" customFormat="1" ht="31.5" customHeight="1">
      <c r="A30" s="267" t="s">
        <v>256</v>
      </c>
      <c r="B30" s="308" t="s">
        <v>255</v>
      </c>
      <c r="C30" s="309">
        <v>8596.8</v>
      </c>
      <c r="D30" s="309">
        <v>8747.3</v>
      </c>
      <c r="E30" s="309">
        <v>9434.4</v>
      </c>
      <c r="F30" s="321"/>
      <c r="G30" s="322"/>
      <c r="H30" s="321"/>
    </row>
    <row r="31" spans="1:8" s="114" customFormat="1" ht="14.25" customHeight="1">
      <c r="A31" s="283" t="s">
        <v>341</v>
      </c>
      <c r="B31" s="325" t="s">
        <v>342</v>
      </c>
      <c r="C31" s="319">
        <f>C32</f>
        <v>10</v>
      </c>
      <c r="D31" s="319">
        <f>D32</f>
        <v>50</v>
      </c>
      <c r="E31" s="319">
        <f>E32</f>
        <v>100</v>
      </c>
      <c r="F31" s="320"/>
      <c r="G31" s="320"/>
      <c r="H31" s="320"/>
    </row>
    <row r="32" spans="1:8" s="74" customFormat="1" ht="15" customHeight="1">
      <c r="A32" s="267" t="s">
        <v>343</v>
      </c>
      <c r="B32" s="308" t="s">
        <v>344</v>
      </c>
      <c r="C32" s="309">
        <v>10</v>
      </c>
      <c r="D32" s="309">
        <v>50</v>
      </c>
      <c r="E32" s="309">
        <v>100</v>
      </c>
      <c r="F32" s="321"/>
      <c r="G32" s="322"/>
      <c r="H32" s="321"/>
    </row>
    <row r="33" spans="1:8" s="74" customFormat="1" ht="15" customHeight="1">
      <c r="A33" s="283" t="s">
        <v>347</v>
      </c>
      <c r="B33" s="326" t="s">
        <v>348</v>
      </c>
      <c r="C33" s="319">
        <f>C34+C35</f>
        <v>32</v>
      </c>
      <c r="D33" s="319">
        <f>D34+D35</f>
        <v>32</v>
      </c>
      <c r="E33" s="319">
        <f>E34+E35</f>
        <v>32</v>
      </c>
      <c r="F33" s="321"/>
      <c r="G33" s="322"/>
      <c r="H33" s="321"/>
    </row>
    <row r="34" spans="1:8" s="74" customFormat="1" ht="15" customHeight="1">
      <c r="A34" s="267" t="s">
        <v>262</v>
      </c>
      <c r="B34" s="308" t="s">
        <v>261</v>
      </c>
      <c r="C34" s="309">
        <v>22</v>
      </c>
      <c r="D34" s="309">
        <v>22</v>
      </c>
      <c r="E34" s="309">
        <v>22</v>
      </c>
      <c r="F34" s="321"/>
      <c r="G34" s="322"/>
      <c r="H34" s="321"/>
    </row>
    <row r="35" spans="1:8" s="74" customFormat="1" ht="15.75" customHeight="1">
      <c r="A35" s="267" t="s">
        <v>267</v>
      </c>
      <c r="B35" s="308" t="s">
        <v>266</v>
      </c>
      <c r="C35" s="309">
        <v>10</v>
      </c>
      <c r="D35" s="309">
        <v>10</v>
      </c>
      <c r="E35" s="309">
        <v>10</v>
      </c>
      <c r="F35" s="321"/>
      <c r="G35" s="322"/>
      <c r="H35" s="321"/>
    </row>
    <row r="36" spans="1:8" s="114" customFormat="1" ht="14.25" customHeight="1">
      <c r="A36" s="283" t="s">
        <v>370</v>
      </c>
      <c r="B36" s="325" t="s">
        <v>45</v>
      </c>
      <c r="C36" s="319">
        <v>1300</v>
      </c>
      <c r="D36" s="319">
        <f>D37+D38</f>
        <v>1413</v>
      </c>
      <c r="E36" s="319">
        <f>E37+E38</f>
        <v>1300</v>
      </c>
      <c r="F36" s="320"/>
      <c r="G36" s="320"/>
      <c r="H36" s="320"/>
    </row>
    <row r="37" spans="1:8" s="74" customFormat="1" ht="15.75" customHeight="1">
      <c r="A37" s="267" t="s">
        <v>371</v>
      </c>
      <c r="B37" s="308" t="s">
        <v>372</v>
      </c>
      <c r="C37" s="309"/>
      <c r="D37" s="309"/>
      <c r="E37" s="309"/>
      <c r="F37" s="321"/>
      <c r="G37" s="322"/>
      <c r="H37" s="321"/>
    </row>
    <row r="38" spans="1:8" s="74" customFormat="1" ht="15.75" customHeight="1">
      <c r="A38" s="327" t="s">
        <v>370</v>
      </c>
      <c r="B38" s="328" t="s">
        <v>45</v>
      </c>
      <c r="C38" s="309">
        <v>0</v>
      </c>
      <c r="D38" s="309">
        <v>1413</v>
      </c>
      <c r="E38" s="309">
        <v>1300</v>
      </c>
      <c r="F38" s="321"/>
      <c r="G38" s="322"/>
      <c r="H38" s="321"/>
    </row>
    <row r="39" spans="1:8" s="114" customFormat="1" ht="14.25" customHeight="1">
      <c r="A39" s="454" t="s">
        <v>349</v>
      </c>
      <c r="B39" s="454"/>
      <c r="C39" s="323">
        <f>C8+C16+C18+C21+C23+C27+C29+C31+C33+C36</f>
        <v>26798.2707</v>
      </c>
      <c r="D39" s="319">
        <f>D8+D16+D18+D21+D23+D27+D29+D31+D33+D36</f>
        <v>27131</v>
      </c>
      <c r="E39" s="319">
        <f>E8+E16+E18+E21+E23+E27+E29+E31+E33+E36</f>
        <v>29108</v>
      </c>
      <c r="F39" s="320"/>
      <c r="G39" s="320"/>
      <c r="H39" s="320"/>
    </row>
    <row r="40" spans="1:8" s="332" customFormat="1" ht="14.25" customHeight="1">
      <c r="A40" s="329"/>
      <c r="B40" s="330"/>
      <c r="C40" s="331"/>
      <c r="D40" s="331"/>
      <c r="E40" s="331"/>
      <c r="F40" s="320"/>
      <c r="G40" s="320"/>
      <c r="H40" s="320"/>
    </row>
    <row r="41" spans="1:8" s="332" customFormat="1" ht="35.25" customHeight="1">
      <c r="A41" s="455" t="s">
        <v>373</v>
      </c>
      <c r="B41" s="455"/>
      <c r="C41" s="333">
        <v>400.80263</v>
      </c>
      <c r="D41" s="331">
        <v>600</v>
      </c>
      <c r="E41" s="331">
        <v>600</v>
      </c>
      <c r="F41" s="320"/>
      <c r="G41" s="320"/>
      <c r="H41" s="320"/>
    </row>
    <row r="42" spans="1:8" s="332" customFormat="1" ht="35.25" customHeight="1">
      <c r="A42" s="451" t="s">
        <v>374</v>
      </c>
      <c r="B42" s="451"/>
      <c r="C42" s="331"/>
      <c r="D42" s="331">
        <f>C39*2.5/100</f>
        <v>669.9567675</v>
      </c>
      <c r="E42" s="331">
        <f>D39*5/100</f>
        <v>1356.55</v>
      </c>
      <c r="F42" s="320"/>
      <c r="G42" s="320"/>
      <c r="H42" s="320"/>
    </row>
    <row r="43" spans="1:8" s="332" customFormat="1" ht="14.25" customHeight="1">
      <c r="A43" s="334" t="s">
        <v>375</v>
      </c>
      <c r="B43" s="335"/>
      <c r="C43" s="336">
        <f>C39+C41</f>
        <v>27199.07333</v>
      </c>
      <c r="D43" s="337">
        <f>D39+D41</f>
        <v>27731</v>
      </c>
      <c r="E43" s="337">
        <f>E39+E41</f>
        <v>29708</v>
      </c>
      <c r="F43" s="320"/>
      <c r="G43" s="320"/>
      <c r="H43" s="320"/>
    </row>
    <row r="44" spans="1:8" s="114" customFormat="1" ht="14.25" customHeight="1">
      <c r="A44" s="452" t="s">
        <v>350</v>
      </c>
      <c r="B44" s="452"/>
      <c r="C44" s="338" t="e">
        <f>#REF!-Приложение2!C39</f>
        <v>#REF!</v>
      </c>
      <c r="D44" s="339" t="e">
        <f>#REF!-Приложение2!D39</f>
        <v>#REF!</v>
      </c>
      <c r="E44" s="339" t="e">
        <f>#REF!-Приложение2!E39</f>
        <v>#REF!</v>
      </c>
      <c r="F44" s="340"/>
      <c r="G44" s="341"/>
      <c r="H44" s="340"/>
    </row>
  </sheetData>
  <sheetProtection selectLockedCells="1" selectUnlockedCells="1"/>
  <mergeCells count="8">
    <mergeCell ref="A42:B42"/>
    <mergeCell ref="A44:B44"/>
    <mergeCell ref="B1:E1"/>
    <mergeCell ref="B2:E2"/>
    <mergeCell ref="B3:E3"/>
    <mergeCell ref="A4:E4"/>
    <mergeCell ref="A39:B39"/>
    <mergeCell ref="A41:B41"/>
  </mergeCells>
  <printOptions/>
  <pageMargins left="0.5902777777777778" right="0.19652777777777777" top="0.19652777777777777" bottom="0.31527777777777777" header="0.5118110236220472" footer="0.5118110236220472"/>
  <pageSetup horizontalDpi="300" verticalDpi="300" orientation="portrait" paperSize="9" scale="10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85"/>
  <sheetViews>
    <sheetView zoomScaleSheetLayoutView="85" zoomScalePageLayoutView="0" workbookViewId="0" topLeftCell="A80">
      <selection activeCell="A1" sqref="A1"/>
    </sheetView>
  </sheetViews>
  <sheetFormatPr defaultColWidth="9.00390625" defaultRowHeight="12.75"/>
  <cols>
    <col min="1" max="1" width="42.375" style="342" customWidth="1"/>
    <col min="2" max="2" width="9.75390625" style="343" customWidth="1"/>
    <col min="3" max="4" width="12.125" style="343" customWidth="1"/>
    <col min="5" max="5" width="5.25390625" style="343" customWidth="1"/>
    <col min="6" max="6" width="14.125" style="344" customWidth="1"/>
    <col min="7" max="7" width="10.25390625" style="345" customWidth="1"/>
    <col min="8" max="8" width="11.00390625" style="346" customWidth="1"/>
    <col min="9" max="18" width="9.125" style="346" customWidth="1"/>
    <col min="19" max="16384" width="9.125" style="342" customWidth="1"/>
  </cols>
  <sheetData>
    <row r="1" spans="1:31" s="292" customFormat="1" ht="15.75">
      <c r="A1" s="347"/>
      <c r="B1" s="348"/>
      <c r="C1" s="348"/>
      <c r="D1" s="347"/>
      <c r="E1" s="456" t="s">
        <v>376</v>
      </c>
      <c r="F1" s="456"/>
      <c r="G1" s="456"/>
      <c r="H1" s="456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</row>
    <row r="2" spans="1:31" s="292" customFormat="1" ht="15.75" customHeight="1">
      <c r="A2" s="457" t="s">
        <v>351</v>
      </c>
      <c r="B2" s="457"/>
      <c r="C2" s="457"/>
      <c r="D2" s="457"/>
      <c r="E2" s="457"/>
      <c r="F2" s="457"/>
      <c r="G2" s="457"/>
      <c r="H2" s="457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</row>
    <row r="3" spans="1:31" s="292" customFormat="1" ht="15.75" customHeight="1">
      <c r="A3" s="457" t="s">
        <v>377</v>
      </c>
      <c r="B3" s="457"/>
      <c r="C3" s="457"/>
      <c r="D3" s="457"/>
      <c r="E3" s="457"/>
      <c r="F3" s="457"/>
      <c r="G3" s="457"/>
      <c r="H3" s="457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</row>
    <row r="4" spans="1:31" s="292" customFormat="1" ht="15.75" customHeight="1">
      <c r="A4" s="458"/>
      <c r="B4" s="458"/>
      <c r="C4" s="458"/>
      <c r="D4" s="458"/>
      <c r="E4" s="458"/>
      <c r="F4" s="458"/>
      <c r="G4" s="351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</row>
    <row r="5" spans="1:6" ht="36" customHeight="1">
      <c r="A5" s="459" t="s">
        <v>378</v>
      </c>
      <c r="B5" s="459"/>
      <c r="C5" s="459"/>
      <c r="D5" s="459"/>
      <c r="E5" s="459"/>
      <c r="F5" s="459"/>
    </row>
    <row r="6" ht="15.75">
      <c r="H6" s="352" t="s">
        <v>379</v>
      </c>
    </row>
    <row r="7" spans="1:18" s="357" customFormat="1" ht="36" customHeight="1">
      <c r="A7" s="353" t="s">
        <v>59</v>
      </c>
      <c r="B7" s="354" t="s">
        <v>380</v>
      </c>
      <c r="C7" s="354" t="s">
        <v>381</v>
      </c>
      <c r="D7" s="354" t="s">
        <v>382</v>
      </c>
      <c r="E7" s="354" t="s">
        <v>383</v>
      </c>
      <c r="F7" s="355">
        <v>2011</v>
      </c>
      <c r="G7" s="355">
        <v>2012</v>
      </c>
      <c r="H7" s="355">
        <v>2013</v>
      </c>
      <c r="I7" s="356"/>
      <c r="J7" s="356"/>
      <c r="K7" s="356"/>
      <c r="L7" s="356"/>
      <c r="M7" s="356"/>
      <c r="N7" s="356"/>
      <c r="O7" s="356"/>
      <c r="P7" s="356"/>
      <c r="Q7" s="356"/>
      <c r="R7" s="356"/>
    </row>
    <row r="8" spans="1:18" s="363" customFormat="1" ht="42" customHeight="1">
      <c r="A8" s="358" t="s">
        <v>384</v>
      </c>
      <c r="B8" s="359" t="s">
        <v>385</v>
      </c>
      <c r="C8" s="359"/>
      <c r="D8" s="359"/>
      <c r="E8" s="359"/>
      <c r="F8" s="360">
        <f>F9+F25+F29+F34+F37+F55+F59+F64+F68+F75</f>
        <v>26798.2707</v>
      </c>
      <c r="G8" s="361">
        <f>G9+G25+G29+G34+G37+G55+G59+G64+G68+G75</f>
        <v>27131</v>
      </c>
      <c r="H8" s="360">
        <f>H9+H25+H29+H34+H37+H55+H59+H64+H68+H75</f>
        <v>29108</v>
      </c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18" s="363" customFormat="1" ht="42" customHeight="1">
      <c r="A9" s="358" t="s">
        <v>325</v>
      </c>
      <c r="B9" s="359"/>
      <c r="C9" s="359" t="s">
        <v>324</v>
      </c>
      <c r="D9" s="359"/>
      <c r="E9" s="359"/>
      <c r="F9" s="360">
        <f>F10+F13+F16+F19+F22</f>
        <v>4162</v>
      </c>
      <c r="G9" s="360">
        <f>G10+G13+G16+G19+G22</f>
        <v>4557.3</v>
      </c>
      <c r="H9" s="360">
        <f>H10+H13+H16+H19+H22</f>
        <v>5027.1</v>
      </c>
      <c r="I9" s="362"/>
      <c r="J9" s="362"/>
      <c r="K9" s="362"/>
      <c r="L9" s="362"/>
      <c r="M9" s="362"/>
      <c r="N9" s="362"/>
      <c r="O9" s="362"/>
      <c r="P9" s="362"/>
      <c r="Q9" s="362"/>
      <c r="R9" s="362"/>
    </row>
    <row r="10" spans="1:31" s="368" customFormat="1" ht="57">
      <c r="A10" s="364" t="s">
        <v>355</v>
      </c>
      <c r="B10" s="365"/>
      <c r="C10" s="366" t="s">
        <v>69</v>
      </c>
      <c r="D10" s="365"/>
      <c r="E10" s="365"/>
      <c r="F10" s="367">
        <f aca="true" t="shared" si="0" ref="F10:H11">F11</f>
        <v>685.7</v>
      </c>
      <c r="G10" s="367">
        <f t="shared" si="0"/>
        <v>765.3</v>
      </c>
      <c r="H10" s="367">
        <f t="shared" si="0"/>
        <v>857.1</v>
      </c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</row>
    <row r="11" spans="1:18" s="372" customFormat="1" ht="15">
      <c r="A11" s="369" t="s">
        <v>72</v>
      </c>
      <c r="B11" s="354"/>
      <c r="C11" s="354"/>
      <c r="D11" s="354" t="s">
        <v>386</v>
      </c>
      <c r="E11" s="354"/>
      <c r="F11" s="370">
        <f t="shared" si="0"/>
        <v>685.7</v>
      </c>
      <c r="G11" s="370">
        <f t="shared" si="0"/>
        <v>765.3</v>
      </c>
      <c r="H11" s="370">
        <f t="shared" si="0"/>
        <v>857.1</v>
      </c>
      <c r="I11" s="371"/>
      <c r="J11" s="371"/>
      <c r="K11" s="371"/>
      <c r="L11" s="371"/>
      <c r="M11" s="371"/>
      <c r="N11" s="371"/>
      <c r="O11" s="371"/>
      <c r="P11" s="371"/>
      <c r="Q11" s="371"/>
      <c r="R11" s="371"/>
    </row>
    <row r="12" spans="1:18" s="378" customFormat="1" ht="30">
      <c r="A12" s="373" t="s">
        <v>387</v>
      </c>
      <c r="B12" s="374"/>
      <c r="C12" s="374"/>
      <c r="D12" s="374"/>
      <c r="E12" s="375" t="s">
        <v>388</v>
      </c>
      <c r="F12" s="376">
        <v>685.7</v>
      </c>
      <c r="G12" s="376">
        <v>765.3</v>
      </c>
      <c r="H12" s="376">
        <v>857.1</v>
      </c>
      <c r="I12" s="377"/>
      <c r="J12" s="377"/>
      <c r="K12" s="377"/>
      <c r="L12" s="377"/>
      <c r="M12" s="377"/>
      <c r="N12" s="377"/>
      <c r="O12" s="377"/>
      <c r="P12" s="377"/>
      <c r="Q12" s="377"/>
      <c r="R12" s="377"/>
    </row>
    <row r="13" spans="1:31" s="383" customFormat="1" ht="71.25">
      <c r="A13" s="325" t="s">
        <v>358</v>
      </c>
      <c r="B13" s="379"/>
      <c r="C13" s="366" t="s">
        <v>356</v>
      </c>
      <c r="D13" s="379"/>
      <c r="E13" s="379"/>
      <c r="F13" s="380">
        <f aca="true" t="shared" si="1" ref="F13:H14">F14</f>
        <v>168</v>
      </c>
      <c r="G13" s="380">
        <f t="shared" si="1"/>
        <v>168</v>
      </c>
      <c r="H13" s="380">
        <f t="shared" si="1"/>
        <v>168</v>
      </c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</row>
    <row r="14" spans="1:18" s="378" customFormat="1" ht="30">
      <c r="A14" s="369" t="s">
        <v>389</v>
      </c>
      <c r="B14" s="374"/>
      <c r="C14" s="374"/>
      <c r="D14" s="354" t="s">
        <v>390</v>
      </c>
      <c r="E14" s="374"/>
      <c r="F14" s="376">
        <f t="shared" si="1"/>
        <v>168</v>
      </c>
      <c r="G14" s="376">
        <f t="shared" si="1"/>
        <v>168</v>
      </c>
      <c r="H14" s="376">
        <f t="shared" si="1"/>
        <v>168</v>
      </c>
      <c r="I14" s="377"/>
      <c r="J14" s="377"/>
      <c r="K14" s="377"/>
      <c r="L14" s="377"/>
      <c r="M14" s="377"/>
      <c r="N14" s="377"/>
      <c r="O14" s="377"/>
      <c r="P14" s="377"/>
      <c r="Q14" s="377"/>
      <c r="R14" s="377"/>
    </row>
    <row r="15" spans="1:18" s="378" customFormat="1" ht="30">
      <c r="A15" s="373" t="s">
        <v>387</v>
      </c>
      <c r="B15" s="374"/>
      <c r="C15" s="374"/>
      <c r="D15" s="374"/>
      <c r="E15" s="375" t="s">
        <v>388</v>
      </c>
      <c r="F15" s="376">
        <v>168</v>
      </c>
      <c r="G15" s="376">
        <v>168</v>
      </c>
      <c r="H15" s="376">
        <v>168</v>
      </c>
      <c r="I15" s="377"/>
      <c r="J15" s="377"/>
      <c r="K15" s="377"/>
      <c r="L15" s="377"/>
      <c r="M15" s="377"/>
      <c r="N15" s="377"/>
      <c r="O15" s="377"/>
      <c r="P15" s="377"/>
      <c r="Q15" s="377"/>
      <c r="R15" s="377"/>
    </row>
    <row r="16" spans="1:31" s="368" customFormat="1" ht="71.25">
      <c r="A16" s="384" t="s">
        <v>359</v>
      </c>
      <c r="B16" s="365"/>
      <c r="C16" s="366" t="s">
        <v>75</v>
      </c>
      <c r="D16" s="365"/>
      <c r="E16" s="365"/>
      <c r="F16" s="367">
        <f aca="true" t="shared" si="2" ref="F16:H17">F17</f>
        <v>3108.3</v>
      </c>
      <c r="G16" s="367">
        <f t="shared" si="2"/>
        <v>3424</v>
      </c>
      <c r="H16" s="367">
        <f t="shared" si="2"/>
        <v>3802</v>
      </c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</row>
    <row r="17" spans="1:18" s="372" customFormat="1" ht="15">
      <c r="A17" s="369" t="s">
        <v>76</v>
      </c>
      <c r="B17" s="354"/>
      <c r="C17" s="354"/>
      <c r="D17" s="354" t="s">
        <v>391</v>
      </c>
      <c r="E17" s="354"/>
      <c r="F17" s="370">
        <f t="shared" si="2"/>
        <v>3108.3</v>
      </c>
      <c r="G17" s="370">
        <f t="shared" si="2"/>
        <v>3424</v>
      </c>
      <c r="H17" s="370">
        <f t="shared" si="2"/>
        <v>3802</v>
      </c>
      <c r="I17" s="371"/>
      <c r="J17" s="371"/>
      <c r="K17" s="371"/>
      <c r="L17" s="371"/>
      <c r="M17" s="371"/>
      <c r="N17" s="371"/>
      <c r="O17" s="371"/>
      <c r="P17" s="371"/>
      <c r="Q17" s="371"/>
      <c r="R17" s="371"/>
    </row>
    <row r="18" spans="1:18" s="378" customFormat="1" ht="30">
      <c r="A18" s="373" t="s">
        <v>387</v>
      </c>
      <c r="B18" s="374"/>
      <c r="C18" s="374"/>
      <c r="D18" s="374"/>
      <c r="E18" s="375" t="s">
        <v>388</v>
      </c>
      <c r="F18" s="376">
        <v>3108.3</v>
      </c>
      <c r="G18" s="376">
        <v>3424</v>
      </c>
      <c r="H18" s="376">
        <v>3802</v>
      </c>
      <c r="I18" s="377"/>
      <c r="J18" s="377"/>
      <c r="K18" s="377"/>
      <c r="L18" s="377"/>
      <c r="M18" s="377"/>
      <c r="N18" s="377"/>
      <c r="O18" s="377"/>
      <c r="P18" s="377"/>
      <c r="Q18" s="377"/>
      <c r="R18" s="377"/>
    </row>
    <row r="19" spans="1:31" s="368" customFormat="1" ht="28.5">
      <c r="A19" s="384" t="s">
        <v>88</v>
      </c>
      <c r="B19" s="365"/>
      <c r="C19" s="366" t="s">
        <v>89</v>
      </c>
      <c r="D19" s="365"/>
      <c r="E19" s="365"/>
      <c r="F19" s="367">
        <f aca="true" t="shared" si="3" ref="F19:H20">F20</f>
        <v>0</v>
      </c>
      <c r="G19" s="367">
        <f t="shared" si="3"/>
        <v>0</v>
      </c>
      <c r="H19" s="367">
        <f t="shared" si="3"/>
        <v>0</v>
      </c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</row>
    <row r="20" spans="1:18" s="372" customFormat="1" ht="30">
      <c r="A20" s="369" t="s">
        <v>392</v>
      </c>
      <c r="B20" s="354"/>
      <c r="C20" s="354"/>
      <c r="D20" s="354" t="s">
        <v>393</v>
      </c>
      <c r="E20" s="354"/>
      <c r="F20" s="370">
        <f t="shared" si="3"/>
        <v>0</v>
      </c>
      <c r="G20" s="370">
        <f t="shared" si="3"/>
        <v>0</v>
      </c>
      <c r="H20" s="370">
        <f t="shared" si="3"/>
        <v>0</v>
      </c>
      <c r="I20" s="371"/>
      <c r="J20" s="371"/>
      <c r="K20" s="371"/>
      <c r="L20" s="371"/>
      <c r="M20" s="371"/>
      <c r="N20" s="371"/>
      <c r="O20" s="371"/>
      <c r="P20" s="371"/>
      <c r="Q20" s="371"/>
      <c r="R20" s="371"/>
    </row>
    <row r="21" spans="1:18" s="378" customFormat="1" ht="30">
      <c r="A21" s="373" t="s">
        <v>387</v>
      </c>
      <c r="B21" s="374"/>
      <c r="C21" s="374"/>
      <c r="D21" s="374"/>
      <c r="E21" s="375" t="s">
        <v>388</v>
      </c>
      <c r="F21" s="376">
        <v>0</v>
      </c>
      <c r="G21" s="376">
        <v>0</v>
      </c>
      <c r="H21" s="376">
        <v>0</v>
      </c>
      <c r="I21" s="377"/>
      <c r="J21" s="377"/>
      <c r="K21" s="377"/>
      <c r="L21" s="377"/>
      <c r="M21" s="377"/>
      <c r="N21" s="377"/>
      <c r="O21" s="377"/>
      <c r="P21" s="377"/>
      <c r="Q21" s="377"/>
      <c r="R21" s="377"/>
    </row>
    <row r="22" spans="1:31" s="386" customFormat="1" ht="15">
      <c r="A22" s="364" t="s">
        <v>94</v>
      </c>
      <c r="B22" s="385"/>
      <c r="C22" s="366" t="s">
        <v>360</v>
      </c>
      <c r="D22" s="385"/>
      <c r="E22" s="385"/>
      <c r="F22" s="367">
        <f aca="true" t="shared" si="4" ref="F22:H23">F23</f>
        <v>200</v>
      </c>
      <c r="G22" s="367">
        <f t="shared" si="4"/>
        <v>200</v>
      </c>
      <c r="H22" s="367">
        <f t="shared" si="4"/>
        <v>200</v>
      </c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</row>
    <row r="23" spans="1:18" s="378" customFormat="1" ht="15">
      <c r="A23" s="369" t="s">
        <v>394</v>
      </c>
      <c r="B23" s="374"/>
      <c r="C23" s="374"/>
      <c r="D23" s="354" t="s">
        <v>395</v>
      </c>
      <c r="E23" s="374"/>
      <c r="F23" s="370">
        <f t="shared" si="4"/>
        <v>200</v>
      </c>
      <c r="G23" s="370">
        <f t="shared" si="4"/>
        <v>200</v>
      </c>
      <c r="H23" s="370">
        <f t="shared" si="4"/>
        <v>200</v>
      </c>
      <c r="I23" s="377"/>
      <c r="J23" s="377"/>
      <c r="K23" s="377"/>
      <c r="L23" s="377"/>
      <c r="M23" s="377"/>
      <c r="N23" s="377"/>
      <c r="O23" s="377"/>
      <c r="P23" s="377"/>
      <c r="Q23" s="377"/>
      <c r="R23" s="377"/>
    </row>
    <row r="24" spans="1:18" s="378" customFormat="1" ht="15">
      <c r="A24" s="373" t="s">
        <v>396</v>
      </c>
      <c r="B24" s="374"/>
      <c r="C24" s="374"/>
      <c r="D24" s="374"/>
      <c r="E24" s="375" t="s">
        <v>397</v>
      </c>
      <c r="F24" s="376">
        <v>200</v>
      </c>
      <c r="G24" s="376">
        <v>200</v>
      </c>
      <c r="H24" s="376">
        <v>200</v>
      </c>
      <c r="I24" s="377"/>
      <c r="J24" s="377"/>
      <c r="K24" s="377"/>
      <c r="L24" s="377"/>
      <c r="M24" s="377"/>
      <c r="N24" s="377"/>
      <c r="O24" s="377"/>
      <c r="P24" s="377"/>
      <c r="Q24" s="377"/>
      <c r="R24" s="377"/>
    </row>
    <row r="25" spans="1:31" s="368" customFormat="1" ht="28.5">
      <c r="A25" s="325" t="s">
        <v>329</v>
      </c>
      <c r="B25" s="365"/>
      <c r="C25" s="366" t="s">
        <v>122</v>
      </c>
      <c r="D25" s="365"/>
      <c r="E25" s="365"/>
      <c r="F25" s="367">
        <f>F26</f>
        <v>308</v>
      </c>
      <c r="G25" s="367">
        <f>G26</f>
        <v>316</v>
      </c>
      <c r="H25" s="367">
        <f>H26</f>
        <v>316</v>
      </c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</row>
    <row r="26" spans="1:18" s="372" customFormat="1" ht="45">
      <c r="A26" s="369" t="s">
        <v>398</v>
      </c>
      <c r="B26" s="354"/>
      <c r="C26" s="354"/>
      <c r="D26" s="354" t="s">
        <v>399</v>
      </c>
      <c r="E26" s="354"/>
      <c r="F26" s="370">
        <f>SUM(F27:F27)</f>
        <v>308</v>
      </c>
      <c r="G26" s="370">
        <f>SUM(G27:G27)</f>
        <v>316</v>
      </c>
      <c r="H26" s="370">
        <f>SUM(H27:H27)</f>
        <v>316</v>
      </c>
      <c r="I26" s="371"/>
      <c r="J26" s="371"/>
      <c r="K26" s="371"/>
      <c r="L26" s="371"/>
      <c r="M26" s="371"/>
      <c r="N26" s="371"/>
      <c r="O26" s="371"/>
      <c r="P26" s="371"/>
      <c r="Q26" s="371"/>
      <c r="R26" s="371"/>
    </row>
    <row r="27" spans="1:18" s="372" customFormat="1" ht="33" customHeight="1">
      <c r="A27" s="373" t="s">
        <v>387</v>
      </c>
      <c r="B27" s="354"/>
      <c r="C27" s="354"/>
      <c r="D27" s="354"/>
      <c r="E27" s="375" t="s">
        <v>388</v>
      </c>
      <c r="F27" s="370">
        <v>308</v>
      </c>
      <c r="G27" s="370">
        <v>316</v>
      </c>
      <c r="H27" s="370">
        <v>316</v>
      </c>
      <c r="I27" s="371"/>
      <c r="J27" s="371"/>
      <c r="K27" s="371"/>
      <c r="L27" s="371"/>
      <c r="M27" s="371"/>
      <c r="N27" s="371"/>
      <c r="O27" s="371"/>
      <c r="P27" s="371"/>
      <c r="Q27" s="371"/>
      <c r="R27" s="371"/>
    </row>
    <row r="28" spans="1:18" s="372" customFormat="1" ht="15" hidden="1">
      <c r="A28" s="387"/>
      <c r="B28" s="354"/>
      <c r="C28" s="354"/>
      <c r="D28" s="354"/>
      <c r="E28" s="354"/>
      <c r="F28" s="370"/>
      <c r="G28" s="370"/>
      <c r="H28" s="370"/>
      <c r="I28" s="371"/>
      <c r="J28" s="371"/>
      <c r="K28" s="371"/>
      <c r="L28" s="371"/>
      <c r="M28" s="371"/>
      <c r="N28" s="371"/>
      <c r="O28" s="371"/>
      <c r="P28" s="371"/>
      <c r="Q28" s="371"/>
      <c r="R28" s="371"/>
    </row>
    <row r="29" spans="1:31" s="368" customFormat="1" ht="57">
      <c r="A29" s="325" t="s">
        <v>364</v>
      </c>
      <c r="B29" s="365"/>
      <c r="C29" s="366" t="s">
        <v>363</v>
      </c>
      <c r="D29" s="365"/>
      <c r="E29" s="365"/>
      <c r="F29" s="367">
        <f>F32</f>
        <v>550</v>
      </c>
      <c r="G29" s="367">
        <f>G32</f>
        <v>550</v>
      </c>
      <c r="H29" s="367">
        <f>H32</f>
        <v>550</v>
      </c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</row>
    <row r="30" spans="1:18" s="372" customFormat="1" ht="15" hidden="1">
      <c r="A30" s="388"/>
      <c r="B30" s="354"/>
      <c r="C30" s="354"/>
      <c r="D30" s="354"/>
      <c r="E30" s="354"/>
      <c r="F30" s="370"/>
      <c r="G30" s="370"/>
      <c r="H30" s="370"/>
      <c r="I30" s="371"/>
      <c r="J30" s="371"/>
      <c r="K30" s="371"/>
      <c r="L30" s="371"/>
      <c r="M30" s="371"/>
      <c r="N30" s="371"/>
      <c r="O30" s="371"/>
      <c r="P30" s="371"/>
      <c r="Q30" s="371"/>
      <c r="R30" s="371"/>
    </row>
    <row r="31" spans="1:18" s="372" customFormat="1" ht="15" hidden="1">
      <c r="A31" s="369"/>
      <c r="B31" s="354"/>
      <c r="C31" s="354"/>
      <c r="D31" s="354"/>
      <c r="E31" s="354"/>
      <c r="F31" s="370"/>
      <c r="G31" s="370"/>
      <c r="H31" s="370"/>
      <c r="I31" s="371"/>
      <c r="J31" s="371"/>
      <c r="K31" s="371"/>
      <c r="L31" s="371"/>
      <c r="M31" s="371"/>
      <c r="N31" s="371"/>
      <c r="O31" s="371"/>
      <c r="P31" s="371"/>
      <c r="Q31" s="371"/>
      <c r="R31" s="371"/>
    </row>
    <row r="32" spans="1:18" s="372" customFormat="1" ht="60">
      <c r="A32" s="308" t="s">
        <v>364</v>
      </c>
      <c r="B32" s="354"/>
      <c r="C32" s="354"/>
      <c r="D32" s="354" t="s">
        <v>400</v>
      </c>
      <c r="E32" s="354"/>
      <c r="F32" s="370">
        <f>F33</f>
        <v>550</v>
      </c>
      <c r="G32" s="370">
        <f>G33</f>
        <v>550</v>
      </c>
      <c r="H32" s="370">
        <f>H33</f>
        <v>550</v>
      </c>
      <c r="I32" s="371"/>
      <c r="J32" s="371"/>
      <c r="K32" s="371"/>
      <c r="L32" s="371"/>
      <c r="M32" s="371"/>
      <c r="N32" s="371"/>
      <c r="O32" s="371"/>
      <c r="P32" s="371"/>
      <c r="Q32" s="371"/>
      <c r="R32" s="371"/>
    </row>
    <row r="33" spans="1:18" s="378" customFormat="1" ht="30">
      <c r="A33" s="373" t="s">
        <v>387</v>
      </c>
      <c r="B33" s="374"/>
      <c r="C33" s="374"/>
      <c r="D33" s="374"/>
      <c r="E33" s="375" t="s">
        <v>388</v>
      </c>
      <c r="F33" s="376">
        <v>550</v>
      </c>
      <c r="G33" s="376">
        <v>550</v>
      </c>
      <c r="H33" s="376">
        <v>550</v>
      </c>
      <c r="I33" s="377"/>
      <c r="J33" s="377"/>
      <c r="K33" s="377"/>
      <c r="L33" s="377"/>
      <c r="M33" s="377"/>
      <c r="N33" s="377"/>
      <c r="O33" s="377"/>
      <c r="P33" s="377"/>
      <c r="Q33" s="377"/>
      <c r="R33" s="377"/>
    </row>
    <row r="34" spans="1:31" s="386" customFormat="1" ht="28.5">
      <c r="A34" s="364" t="s">
        <v>366</v>
      </c>
      <c r="B34" s="365"/>
      <c r="C34" s="366" t="s">
        <v>365</v>
      </c>
      <c r="D34" s="365"/>
      <c r="E34" s="365"/>
      <c r="F34" s="367">
        <f aca="true" t="shared" si="5" ref="F34:H35">F35</f>
        <v>100</v>
      </c>
      <c r="G34" s="367">
        <f t="shared" si="5"/>
        <v>100</v>
      </c>
      <c r="H34" s="367">
        <f t="shared" si="5"/>
        <v>100</v>
      </c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</row>
    <row r="35" spans="1:18" s="378" customFormat="1" ht="60">
      <c r="A35" s="369" t="s">
        <v>401</v>
      </c>
      <c r="B35" s="354"/>
      <c r="C35" s="354"/>
      <c r="D35" s="354" t="s">
        <v>402</v>
      </c>
      <c r="E35" s="354"/>
      <c r="F35" s="370">
        <f t="shared" si="5"/>
        <v>100</v>
      </c>
      <c r="G35" s="370">
        <f t="shared" si="5"/>
        <v>100</v>
      </c>
      <c r="H35" s="370">
        <f t="shared" si="5"/>
        <v>100</v>
      </c>
      <c r="I35" s="377"/>
      <c r="J35" s="377"/>
      <c r="K35" s="377"/>
      <c r="L35" s="377"/>
      <c r="M35" s="377"/>
      <c r="N35" s="377"/>
      <c r="O35" s="377"/>
      <c r="P35" s="377"/>
      <c r="Q35" s="377"/>
      <c r="R35" s="377"/>
    </row>
    <row r="36" spans="1:18" s="378" customFormat="1" ht="30">
      <c r="A36" s="373" t="s">
        <v>387</v>
      </c>
      <c r="B36" s="374"/>
      <c r="C36" s="374"/>
      <c r="D36" s="374"/>
      <c r="E36" s="375" t="s">
        <v>388</v>
      </c>
      <c r="F36" s="376">
        <v>100</v>
      </c>
      <c r="G36" s="376">
        <v>100</v>
      </c>
      <c r="H36" s="376">
        <v>100</v>
      </c>
      <c r="I36" s="377"/>
      <c r="J36" s="377"/>
      <c r="K36" s="377"/>
      <c r="L36" s="377"/>
      <c r="M36" s="377"/>
      <c r="N36" s="377"/>
      <c r="O36" s="377"/>
      <c r="P36" s="377"/>
      <c r="Q36" s="377"/>
      <c r="R36" s="377"/>
    </row>
    <row r="37" spans="1:31" s="368" customFormat="1" ht="28.5">
      <c r="A37" s="364" t="s">
        <v>403</v>
      </c>
      <c r="B37" s="365"/>
      <c r="C37" s="366" t="s">
        <v>335</v>
      </c>
      <c r="D37" s="365"/>
      <c r="E37" s="365"/>
      <c r="F37" s="389">
        <f>F41+F38+F52</f>
        <v>11689.470700000002</v>
      </c>
      <c r="G37" s="367">
        <f>G41+G38+G52</f>
        <v>11315.4</v>
      </c>
      <c r="H37" s="367">
        <f>H41+H38+H52</f>
        <v>12198.5</v>
      </c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</row>
    <row r="38" spans="1:31" s="368" customFormat="1" ht="15">
      <c r="A38" s="390" t="s">
        <v>174</v>
      </c>
      <c r="B38" s="391"/>
      <c r="C38" s="392" t="s">
        <v>175</v>
      </c>
      <c r="D38" s="392"/>
      <c r="E38" s="391"/>
      <c r="F38" s="393">
        <f aca="true" t="shared" si="6" ref="F38:H39">F39</f>
        <v>1256</v>
      </c>
      <c r="G38" s="393">
        <f t="shared" si="6"/>
        <v>1160</v>
      </c>
      <c r="H38" s="393">
        <f t="shared" si="6"/>
        <v>1160</v>
      </c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</row>
    <row r="39" spans="1:31" s="368" customFormat="1" ht="30">
      <c r="A39" s="390" t="s">
        <v>404</v>
      </c>
      <c r="B39" s="391"/>
      <c r="C39" s="392"/>
      <c r="D39" s="392" t="s">
        <v>405</v>
      </c>
      <c r="E39" s="391"/>
      <c r="F39" s="393">
        <f t="shared" si="6"/>
        <v>1256</v>
      </c>
      <c r="G39" s="393">
        <f t="shared" si="6"/>
        <v>1160</v>
      </c>
      <c r="H39" s="393">
        <f t="shared" si="6"/>
        <v>1160</v>
      </c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</row>
    <row r="40" spans="1:31" s="368" customFormat="1" ht="30">
      <c r="A40" s="394" t="s">
        <v>387</v>
      </c>
      <c r="B40" s="391"/>
      <c r="C40" s="392"/>
      <c r="D40" s="392"/>
      <c r="E40" s="395" t="s">
        <v>388</v>
      </c>
      <c r="F40" s="393">
        <v>1256</v>
      </c>
      <c r="G40" s="393">
        <v>1160</v>
      </c>
      <c r="H40" s="393">
        <v>1160</v>
      </c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</row>
    <row r="41" spans="1:18" s="372" customFormat="1" ht="15">
      <c r="A41" s="369" t="s">
        <v>212</v>
      </c>
      <c r="B41" s="354"/>
      <c r="C41" s="354" t="s">
        <v>213</v>
      </c>
      <c r="D41" s="354" t="s">
        <v>406</v>
      </c>
      <c r="E41" s="354"/>
      <c r="F41" s="370">
        <f>F42+F44+F46+F48+F50</f>
        <v>7249.7707</v>
      </c>
      <c r="G41" s="370">
        <f>G42+G44+G46+G48+G50</f>
        <v>6781.4</v>
      </c>
      <c r="H41" s="370">
        <f>H42+H44+H46+H48+H50</f>
        <v>7384.5</v>
      </c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s="382" customFormat="1" ht="15">
      <c r="A42" s="396" t="s">
        <v>407</v>
      </c>
      <c r="B42" s="397"/>
      <c r="C42" s="397"/>
      <c r="D42" s="398" t="s">
        <v>408</v>
      </c>
      <c r="E42" s="397"/>
      <c r="F42" s="399">
        <f>F43</f>
        <v>810</v>
      </c>
      <c r="G42" s="399">
        <f>G43</f>
        <v>880</v>
      </c>
      <c r="H42" s="399">
        <f>H43</f>
        <v>950</v>
      </c>
      <c r="I42" s="381"/>
      <c r="J42" s="381"/>
      <c r="K42" s="381"/>
      <c r="L42" s="381"/>
      <c r="M42" s="381"/>
      <c r="N42" s="381"/>
      <c r="O42" s="381"/>
      <c r="P42" s="381"/>
      <c r="Q42" s="381"/>
      <c r="R42" s="381"/>
    </row>
    <row r="43" spans="1:18" s="372" customFormat="1" ht="30">
      <c r="A43" s="373" t="s">
        <v>387</v>
      </c>
      <c r="B43" s="354"/>
      <c r="C43" s="354"/>
      <c r="D43" s="354"/>
      <c r="E43" s="375" t="s">
        <v>388</v>
      </c>
      <c r="F43" s="370">
        <v>810</v>
      </c>
      <c r="G43" s="370">
        <v>880</v>
      </c>
      <c r="H43" s="370">
        <v>950</v>
      </c>
      <c r="I43" s="371"/>
      <c r="J43" s="371"/>
      <c r="K43" s="371"/>
      <c r="L43" s="371"/>
      <c r="M43" s="371"/>
      <c r="N43" s="371"/>
      <c r="O43" s="371"/>
      <c r="P43" s="371"/>
      <c r="Q43" s="371"/>
      <c r="R43" s="371"/>
    </row>
    <row r="44" spans="1:18" s="382" customFormat="1" ht="62.25" customHeight="1">
      <c r="A44" s="396" t="s">
        <v>409</v>
      </c>
      <c r="B44" s="397"/>
      <c r="C44" s="397"/>
      <c r="D44" s="398" t="s">
        <v>410</v>
      </c>
      <c r="E44" s="397"/>
      <c r="F44" s="400">
        <v>4340.4707</v>
      </c>
      <c r="G44" s="399">
        <f>G45</f>
        <v>4166.4</v>
      </c>
      <c r="H44" s="399">
        <f>H45</f>
        <v>4570.5</v>
      </c>
      <c r="I44" s="381"/>
      <c r="J44" s="381"/>
      <c r="K44" s="381"/>
      <c r="L44" s="381"/>
      <c r="M44" s="381"/>
      <c r="N44" s="381"/>
      <c r="O44" s="381"/>
      <c r="P44" s="381"/>
      <c r="Q44" s="381"/>
      <c r="R44" s="381"/>
    </row>
    <row r="45" spans="1:18" s="378" customFormat="1" ht="30">
      <c r="A45" s="373" t="s">
        <v>387</v>
      </c>
      <c r="B45" s="374"/>
      <c r="C45" s="374"/>
      <c r="D45" s="374"/>
      <c r="E45" s="375" t="s">
        <v>388</v>
      </c>
      <c r="F45" s="401">
        <v>4340.4707</v>
      </c>
      <c r="G45" s="376">
        <v>4166.4</v>
      </c>
      <c r="H45" s="376">
        <v>4570.5</v>
      </c>
      <c r="I45" s="377"/>
      <c r="J45" s="377"/>
      <c r="K45" s="377"/>
      <c r="L45" s="377"/>
      <c r="M45" s="377"/>
      <c r="N45" s="377"/>
      <c r="O45" s="377"/>
      <c r="P45" s="377"/>
      <c r="Q45" s="377"/>
      <c r="R45" s="377"/>
    </row>
    <row r="46" spans="1:18" s="382" customFormat="1" ht="15">
      <c r="A46" s="396" t="s">
        <v>411</v>
      </c>
      <c r="B46" s="397"/>
      <c r="C46" s="397"/>
      <c r="D46" s="398" t="s">
        <v>412</v>
      </c>
      <c r="E46" s="397"/>
      <c r="F46" s="399">
        <f>F47</f>
        <v>10</v>
      </c>
      <c r="G46" s="399">
        <f>G47</f>
        <v>10</v>
      </c>
      <c r="H46" s="399">
        <f>H47</f>
        <v>10</v>
      </c>
      <c r="I46" s="381"/>
      <c r="J46" s="381"/>
      <c r="K46" s="381"/>
      <c r="L46" s="381"/>
      <c r="M46" s="381"/>
      <c r="N46" s="381"/>
      <c r="O46" s="381"/>
      <c r="P46" s="381"/>
      <c r="Q46" s="381"/>
      <c r="R46" s="381"/>
    </row>
    <row r="47" spans="1:18" s="378" customFormat="1" ht="30">
      <c r="A47" s="373" t="s">
        <v>387</v>
      </c>
      <c r="B47" s="374"/>
      <c r="C47" s="374"/>
      <c r="D47" s="374"/>
      <c r="E47" s="375" t="s">
        <v>388</v>
      </c>
      <c r="F47" s="376">
        <v>10</v>
      </c>
      <c r="G47" s="376">
        <v>10</v>
      </c>
      <c r="H47" s="376">
        <v>10</v>
      </c>
      <c r="I47" s="377"/>
      <c r="J47" s="377"/>
      <c r="K47" s="377"/>
      <c r="L47" s="377"/>
      <c r="M47" s="377"/>
      <c r="N47" s="377"/>
      <c r="O47" s="377"/>
      <c r="P47" s="377"/>
      <c r="Q47" s="377"/>
      <c r="R47" s="377"/>
    </row>
    <row r="48" spans="1:18" s="382" customFormat="1" ht="30">
      <c r="A48" s="396" t="s">
        <v>413</v>
      </c>
      <c r="B48" s="397"/>
      <c r="C48" s="397"/>
      <c r="D48" s="398" t="s">
        <v>414</v>
      </c>
      <c r="E48" s="397"/>
      <c r="F48" s="399">
        <v>10</v>
      </c>
      <c r="G48" s="399">
        <f>G49</f>
        <v>15</v>
      </c>
      <c r="H48" s="399">
        <f>H49</f>
        <v>15</v>
      </c>
      <c r="I48" s="381"/>
      <c r="J48" s="381"/>
      <c r="K48" s="381"/>
      <c r="L48" s="381"/>
      <c r="M48" s="381"/>
      <c r="N48" s="381"/>
      <c r="O48" s="381"/>
      <c r="P48" s="381"/>
      <c r="Q48" s="381"/>
      <c r="R48" s="381"/>
    </row>
    <row r="49" spans="1:18" s="378" customFormat="1" ht="30">
      <c r="A49" s="373" t="s">
        <v>387</v>
      </c>
      <c r="B49" s="374"/>
      <c r="C49" s="374"/>
      <c r="D49" s="374"/>
      <c r="E49" s="375" t="s">
        <v>388</v>
      </c>
      <c r="F49" s="376">
        <v>10</v>
      </c>
      <c r="G49" s="376">
        <v>15</v>
      </c>
      <c r="H49" s="376">
        <v>15</v>
      </c>
      <c r="I49" s="377"/>
      <c r="J49" s="377"/>
      <c r="K49" s="377"/>
      <c r="L49" s="377"/>
      <c r="M49" s="377"/>
      <c r="N49" s="377"/>
      <c r="O49" s="377"/>
      <c r="P49" s="377"/>
      <c r="Q49" s="377"/>
      <c r="R49" s="377"/>
    </row>
    <row r="50" spans="1:18" s="382" customFormat="1" ht="45">
      <c r="A50" s="396" t="s">
        <v>415</v>
      </c>
      <c r="B50" s="397"/>
      <c r="C50" s="397"/>
      <c r="D50" s="398" t="s">
        <v>416</v>
      </c>
      <c r="E50" s="397"/>
      <c r="F50" s="399">
        <f>F51</f>
        <v>2079.3</v>
      </c>
      <c r="G50" s="399">
        <f>G51</f>
        <v>1710</v>
      </c>
      <c r="H50" s="399">
        <f>H51</f>
        <v>1839</v>
      </c>
      <c r="I50" s="381"/>
      <c r="J50" s="381"/>
      <c r="K50" s="381"/>
      <c r="L50" s="381"/>
      <c r="M50" s="381"/>
      <c r="N50" s="381"/>
      <c r="O50" s="381"/>
      <c r="P50" s="381"/>
      <c r="Q50" s="381"/>
      <c r="R50" s="381"/>
    </row>
    <row r="51" spans="1:18" s="378" customFormat="1" ht="30">
      <c r="A51" s="373" t="s">
        <v>387</v>
      </c>
      <c r="B51" s="374"/>
      <c r="C51" s="374"/>
      <c r="D51" s="374"/>
      <c r="E51" s="375" t="s">
        <v>388</v>
      </c>
      <c r="F51" s="376">
        <v>2079.3</v>
      </c>
      <c r="G51" s="376">
        <v>1710</v>
      </c>
      <c r="H51" s="376">
        <v>1839</v>
      </c>
      <c r="I51" s="377"/>
      <c r="J51" s="377"/>
      <c r="K51" s="377"/>
      <c r="L51" s="377"/>
      <c r="M51" s="377"/>
      <c r="N51" s="377"/>
      <c r="O51" s="377"/>
      <c r="P51" s="377"/>
      <c r="Q51" s="377"/>
      <c r="R51" s="377"/>
    </row>
    <row r="52" spans="1:18" s="378" customFormat="1" ht="30">
      <c r="A52" s="390" t="s">
        <v>241</v>
      </c>
      <c r="B52" s="402"/>
      <c r="C52" s="354" t="s">
        <v>242</v>
      </c>
      <c r="D52" s="402"/>
      <c r="E52" s="402"/>
      <c r="F52" s="376">
        <f aca="true" t="shared" si="7" ref="F52:H53">F53</f>
        <v>3183.7</v>
      </c>
      <c r="G52" s="376">
        <f t="shared" si="7"/>
        <v>3374</v>
      </c>
      <c r="H52" s="376">
        <f t="shared" si="7"/>
        <v>3654</v>
      </c>
      <c r="I52" s="377"/>
      <c r="J52" s="377"/>
      <c r="K52" s="377"/>
      <c r="L52" s="377"/>
      <c r="M52" s="377"/>
      <c r="N52" s="377"/>
      <c r="O52" s="377"/>
      <c r="P52" s="377"/>
      <c r="Q52" s="377"/>
      <c r="R52" s="377"/>
    </row>
    <row r="53" spans="1:18" s="378" customFormat="1" ht="30">
      <c r="A53" s="373" t="s">
        <v>417</v>
      </c>
      <c r="B53" s="402"/>
      <c r="C53" s="402"/>
      <c r="D53" s="354" t="s">
        <v>418</v>
      </c>
      <c r="E53" s="402"/>
      <c r="F53" s="376">
        <f t="shared" si="7"/>
        <v>3183.7</v>
      </c>
      <c r="G53" s="376">
        <f t="shared" si="7"/>
        <v>3374</v>
      </c>
      <c r="H53" s="376">
        <f t="shared" si="7"/>
        <v>3654</v>
      </c>
      <c r="I53" s="377"/>
      <c r="J53" s="377"/>
      <c r="K53" s="377"/>
      <c r="L53" s="377"/>
      <c r="M53" s="377"/>
      <c r="N53" s="377"/>
      <c r="O53" s="377"/>
      <c r="P53" s="377"/>
      <c r="Q53" s="377"/>
      <c r="R53" s="377"/>
    </row>
    <row r="54" spans="1:18" s="378" customFormat="1" ht="30">
      <c r="A54" s="373" t="s">
        <v>419</v>
      </c>
      <c r="B54" s="402"/>
      <c r="C54" s="402"/>
      <c r="D54" s="402"/>
      <c r="E54" s="375" t="s">
        <v>420</v>
      </c>
      <c r="F54" s="376">
        <v>3183.7</v>
      </c>
      <c r="G54" s="376">
        <v>3374</v>
      </c>
      <c r="H54" s="376">
        <v>3654</v>
      </c>
      <c r="I54" s="377"/>
      <c r="J54" s="377"/>
      <c r="K54" s="377"/>
      <c r="L54" s="377"/>
      <c r="M54" s="377"/>
      <c r="N54" s="377"/>
      <c r="O54" s="377"/>
      <c r="P54" s="377"/>
      <c r="Q54" s="377"/>
      <c r="R54" s="377"/>
    </row>
    <row r="55" spans="1:31" s="383" customFormat="1" ht="15">
      <c r="A55" s="403" t="s">
        <v>340</v>
      </c>
      <c r="B55" s="379"/>
      <c r="C55" s="404" t="s">
        <v>339</v>
      </c>
      <c r="D55" s="379"/>
      <c r="E55" s="379"/>
      <c r="F55" s="380">
        <f aca="true" t="shared" si="8" ref="F55:H57">F56</f>
        <v>50</v>
      </c>
      <c r="G55" s="380">
        <f t="shared" si="8"/>
        <v>50</v>
      </c>
      <c r="H55" s="380">
        <f t="shared" si="8"/>
        <v>50</v>
      </c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</row>
    <row r="56" spans="1:18" s="378" customFormat="1" ht="30">
      <c r="A56" s="373" t="s">
        <v>368</v>
      </c>
      <c r="B56" s="374"/>
      <c r="C56" s="375" t="s">
        <v>367</v>
      </c>
      <c r="D56" s="374"/>
      <c r="E56" s="374"/>
      <c r="F56" s="376">
        <f t="shared" si="8"/>
        <v>50</v>
      </c>
      <c r="G56" s="376">
        <f t="shared" si="8"/>
        <v>50</v>
      </c>
      <c r="H56" s="376">
        <f t="shared" si="8"/>
        <v>50</v>
      </c>
      <c r="I56" s="377"/>
      <c r="J56" s="377"/>
      <c r="K56" s="377"/>
      <c r="L56" s="377"/>
      <c r="M56" s="377"/>
      <c r="N56" s="377"/>
      <c r="O56" s="377"/>
      <c r="P56" s="377"/>
      <c r="Q56" s="377"/>
      <c r="R56" s="377"/>
    </row>
    <row r="57" spans="1:18" s="378" customFormat="1" ht="30">
      <c r="A57" s="373" t="s">
        <v>421</v>
      </c>
      <c r="B57" s="374"/>
      <c r="C57" s="374"/>
      <c r="D57" s="375" t="s">
        <v>422</v>
      </c>
      <c r="E57" s="374"/>
      <c r="F57" s="376">
        <f t="shared" si="8"/>
        <v>50</v>
      </c>
      <c r="G57" s="376">
        <f t="shared" si="8"/>
        <v>50</v>
      </c>
      <c r="H57" s="376">
        <f t="shared" si="8"/>
        <v>50</v>
      </c>
      <c r="I57" s="377"/>
      <c r="J57" s="377"/>
      <c r="K57" s="377"/>
      <c r="L57" s="377"/>
      <c r="M57" s="377"/>
      <c r="N57" s="377"/>
      <c r="O57" s="377"/>
      <c r="P57" s="377"/>
      <c r="Q57" s="377"/>
      <c r="R57" s="377"/>
    </row>
    <row r="58" spans="1:18" s="378" customFormat="1" ht="30">
      <c r="A58" s="373" t="s">
        <v>387</v>
      </c>
      <c r="B58" s="374"/>
      <c r="C58" s="374"/>
      <c r="D58" s="374"/>
      <c r="E58" s="375" t="s">
        <v>388</v>
      </c>
      <c r="F58" s="376">
        <v>50</v>
      </c>
      <c r="G58" s="376">
        <v>50</v>
      </c>
      <c r="H58" s="376">
        <v>50</v>
      </c>
      <c r="I58" s="377"/>
      <c r="J58" s="377"/>
      <c r="K58" s="377"/>
      <c r="L58" s="377"/>
      <c r="M58" s="377"/>
      <c r="N58" s="377"/>
      <c r="O58" s="377"/>
      <c r="P58" s="377"/>
      <c r="Q58" s="377"/>
      <c r="R58" s="377"/>
    </row>
    <row r="59" spans="1:31" s="368" customFormat="1" ht="15">
      <c r="A59" s="364" t="s">
        <v>255</v>
      </c>
      <c r="B59" s="365"/>
      <c r="C59" s="404" t="s">
        <v>256</v>
      </c>
      <c r="D59" s="365"/>
      <c r="E59" s="365"/>
      <c r="F59" s="367">
        <f>F60+F62</f>
        <v>8596.8</v>
      </c>
      <c r="G59" s="367">
        <f>G60+G62</f>
        <v>8747.3</v>
      </c>
      <c r="H59" s="367">
        <f>H60+H62</f>
        <v>9434.4</v>
      </c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</row>
    <row r="60" spans="1:18" s="372" customFormat="1" ht="33" customHeight="1">
      <c r="A60" s="369" t="s">
        <v>417</v>
      </c>
      <c r="B60" s="354"/>
      <c r="C60" s="354"/>
      <c r="D60" s="354" t="s">
        <v>423</v>
      </c>
      <c r="E60" s="354"/>
      <c r="F60" s="370">
        <f>F61</f>
        <v>8217.3</v>
      </c>
      <c r="G60" s="370">
        <f>G61</f>
        <v>8387.3</v>
      </c>
      <c r="H60" s="370">
        <f>H61</f>
        <v>9049.4</v>
      </c>
      <c r="I60" s="371"/>
      <c r="J60" s="371"/>
      <c r="K60" s="371"/>
      <c r="L60" s="371"/>
      <c r="M60" s="371"/>
      <c r="N60" s="371"/>
      <c r="O60" s="371"/>
      <c r="P60" s="371"/>
      <c r="Q60" s="371"/>
      <c r="R60" s="371"/>
    </row>
    <row r="61" spans="1:18" s="378" customFormat="1" ht="30">
      <c r="A61" s="373" t="s">
        <v>419</v>
      </c>
      <c r="B61" s="374"/>
      <c r="C61" s="374"/>
      <c r="D61" s="374"/>
      <c r="E61" s="375" t="s">
        <v>420</v>
      </c>
      <c r="F61" s="376">
        <v>8217.3</v>
      </c>
      <c r="G61" s="376">
        <v>8387.3</v>
      </c>
      <c r="H61" s="376">
        <v>9049.4</v>
      </c>
      <c r="I61" s="377"/>
      <c r="J61" s="377"/>
      <c r="K61" s="377"/>
      <c r="L61" s="377"/>
      <c r="M61" s="377"/>
      <c r="N61" s="377"/>
      <c r="O61" s="377"/>
      <c r="P61" s="377"/>
      <c r="Q61" s="377"/>
      <c r="R61" s="377"/>
    </row>
    <row r="62" spans="1:18" s="372" customFormat="1" ht="33" customHeight="1">
      <c r="A62" s="369" t="s">
        <v>419</v>
      </c>
      <c r="B62" s="354"/>
      <c r="C62" s="354"/>
      <c r="D62" s="354" t="s">
        <v>424</v>
      </c>
      <c r="E62" s="354"/>
      <c r="F62" s="370">
        <f>F63</f>
        <v>379.5</v>
      </c>
      <c r="G62" s="370">
        <f>G63</f>
        <v>360</v>
      </c>
      <c r="H62" s="370">
        <f>H63</f>
        <v>385</v>
      </c>
      <c r="I62" s="371"/>
      <c r="J62" s="371"/>
      <c r="K62" s="371"/>
      <c r="L62" s="371"/>
      <c r="M62" s="371"/>
      <c r="N62" s="371"/>
      <c r="O62" s="371"/>
      <c r="P62" s="371"/>
      <c r="Q62" s="371"/>
      <c r="R62" s="371"/>
    </row>
    <row r="63" spans="1:18" s="378" customFormat="1" ht="30">
      <c r="A63" s="373" t="s">
        <v>419</v>
      </c>
      <c r="B63" s="374"/>
      <c r="C63" s="374"/>
      <c r="D63" s="374"/>
      <c r="E63" s="375" t="s">
        <v>397</v>
      </c>
      <c r="F63" s="376">
        <v>379.5</v>
      </c>
      <c r="G63" s="376">
        <v>360</v>
      </c>
      <c r="H63" s="376">
        <v>385</v>
      </c>
      <c r="I63" s="377"/>
      <c r="J63" s="377"/>
      <c r="K63" s="377"/>
      <c r="L63" s="377"/>
      <c r="M63" s="377"/>
      <c r="N63" s="377"/>
      <c r="O63" s="377"/>
      <c r="P63" s="377"/>
      <c r="Q63" s="377"/>
      <c r="R63" s="377"/>
    </row>
    <row r="64" spans="1:31" s="383" customFormat="1" ht="30">
      <c r="A64" s="403" t="s">
        <v>425</v>
      </c>
      <c r="B64" s="379"/>
      <c r="C64" s="404" t="s">
        <v>341</v>
      </c>
      <c r="D64" s="379"/>
      <c r="E64" s="379"/>
      <c r="F64" s="380">
        <f>F65</f>
        <v>10</v>
      </c>
      <c r="G64" s="380">
        <f>G65</f>
        <v>50</v>
      </c>
      <c r="H64" s="380">
        <f>H65</f>
        <v>100</v>
      </c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</row>
    <row r="65" spans="1:18" s="378" customFormat="1" ht="15">
      <c r="A65" s="373" t="s">
        <v>426</v>
      </c>
      <c r="B65" s="374"/>
      <c r="C65" s="375" t="s">
        <v>343</v>
      </c>
      <c r="D65" s="374"/>
      <c r="E65" s="374"/>
      <c r="F65" s="376">
        <f>F67</f>
        <v>10</v>
      </c>
      <c r="G65" s="376">
        <f>G67</f>
        <v>50</v>
      </c>
      <c r="H65" s="376">
        <f>H67</f>
        <v>100</v>
      </c>
      <c r="I65" s="377"/>
      <c r="J65" s="377"/>
      <c r="K65" s="377"/>
      <c r="L65" s="377"/>
      <c r="M65" s="377"/>
      <c r="N65" s="377"/>
      <c r="O65" s="377"/>
      <c r="P65" s="377"/>
      <c r="Q65" s="377"/>
      <c r="R65" s="377"/>
    </row>
    <row r="66" spans="1:18" s="378" customFormat="1" ht="45">
      <c r="A66" s="373" t="s">
        <v>427</v>
      </c>
      <c r="B66" s="374"/>
      <c r="C66" s="374"/>
      <c r="D66" s="375" t="s">
        <v>428</v>
      </c>
      <c r="E66" s="374"/>
      <c r="F66" s="376">
        <f>F67</f>
        <v>10</v>
      </c>
      <c r="G66" s="376">
        <f>G67</f>
        <v>50</v>
      </c>
      <c r="H66" s="376">
        <f>H67</f>
        <v>100</v>
      </c>
      <c r="I66" s="377"/>
      <c r="J66" s="377"/>
      <c r="K66" s="377"/>
      <c r="L66" s="377"/>
      <c r="M66" s="377"/>
      <c r="N66" s="377"/>
      <c r="O66" s="377"/>
      <c r="P66" s="377"/>
      <c r="Q66" s="377"/>
      <c r="R66" s="377"/>
    </row>
    <row r="67" spans="1:18" s="378" customFormat="1" ht="30">
      <c r="A67" s="373" t="s">
        <v>387</v>
      </c>
      <c r="B67" s="374"/>
      <c r="C67" s="374"/>
      <c r="D67" s="374"/>
      <c r="E67" s="375" t="s">
        <v>388</v>
      </c>
      <c r="F67" s="376">
        <v>10</v>
      </c>
      <c r="G67" s="376">
        <v>50</v>
      </c>
      <c r="H67" s="376">
        <v>100</v>
      </c>
      <c r="I67" s="377"/>
      <c r="J67" s="377"/>
      <c r="K67" s="377"/>
      <c r="L67" s="377"/>
      <c r="M67" s="377"/>
      <c r="N67" s="377"/>
      <c r="O67" s="377"/>
      <c r="P67" s="377"/>
      <c r="Q67" s="377"/>
      <c r="R67" s="377"/>
    </row>
    <row r="68" spans="1:31" s="383" customFormat="1" ht="15">
      <c r="A68" s="403" t="s">
        <v>348</v>
      </c>
      <c r="B68" s="379"/>
      <c r="C68" s="404" t="s">
        <v>347</v>
      </c>
      <c r="D68" s="379"/>
      <c r="E68" s="379"/>
      <c r="F68" s="380">
        <f>F69+F72</f>
        <v>32</v>
      </c>
      <c r="G68" s="380">
        <f>G69+G72</f>
        <v>32</v>
      </c>
      <c r="H68" s="380">
        <f>H69+H72</f>
        <v>32</v>
      </c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</row>
    <row r="69" spans="1:31" s="383" customFormat="1" ht="15">
      <c r="A69" s="394" t="s">
        <v>261</v>
      </c>
      <c r="B69" s="405"/>
      <c r="C69" s="395" t="s">
        <v>262</v>
      </c>
      <c r="D69" s="405"/>
      <c r="E69" s="405"/>
      <c r="F69" s="406">
        <f aca="true" t="shared" si="9" ref="F69:H70">F70</f>
        <v>22</v>
      </c>
      <c r="G69" s="406">
        <f t="shared" si="9"/>
        <v>22</v>
      </c>
      <c r="H69" s="406">
        <f t="shared" si="9"/>
        <v>22</v>
      </c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2"/>
    </row>
    <row r="70" spans="1:31" s="383" customFormat="1" ht="45">
      <c r="A70" s="394" t="s">
        <v>429</v>
      </c>
      <c r="B70" s="405"/>
      <c r="C70" s="405"/>
      <c r="D70" s="395" t="s">
        <v>430</v>
      </c>
      <c r="E70" s="405"/>
      <c r="F70" s="406">
        <f t="shared" si="9"/>
        <v>22</v>
      </c>
      <c r="G70" s="406">
        <f t="shared" si="9"/>
        <v>22</v>
      </c>
      <c r="H70" s="406">
        <f t="shared" si="9"/>
        <v>22</v>
      </c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  <c r="AE70" s="382"/>
    </row>
    <row r="71" spans="1:31" s="383" customFormat="1" ht="15">
      <c r="A71" s="394" t="s">
        <v>274</v>
      </c>
      <c r="B71" s="405"/>
      <c r="C71" s="405"/>
      <c r="D71" s="405"/>
      <c r="E71" s="395" t="s">
        <v>431</v>
      </c>
      <c r="F71" s="406">
        <v>22</v>
      </c>
      <c r="G71" s="406">
        <v>22</v>
      </c>
      <c r="H71" s="406">
        <v>22</v>
      </c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</row>
    <row r="72" spans="1:18" s="378" customFormat="1" ht="15">
      <c r="A72" s="373" t="s">
        <v>266</v>
      </c>
      <c r="B72" s="374"/>
      <c r="C72" s="375" t="s">
        <v>267</v>
      </c>
      <c r="D72" s="374"/>
      <c r="E72" s="374"/>
      <c r="F72" s="376">
        <f aca="true" t="shared" si="10" ref="F72:H73">F73</f>
        <v>10</v>
      </c>
      <c r="G72" s="376">
        <f t="shared" si="10"/>
        <v>10</v>
      </c>
      <c r="H72" s="376">
        <f t="shared" si="10"/>
        <v>10</v>
      </c>
      <c r="I72" s="377"/>
      <c r="J72" s="377"/>
      <c r="K72" s="377"/>
      <c r="L72" s="377"/>
      <c r="M72" s="377"/>
      <c r="N72" s="377"/>
      <c r="O72" s="377"/>
      <c r="P72" s="377"/>
      <c r="Q72" s="377"/>
      <c r="R72" s="377"/>
    </row>
    <row r="73" spans="1:18" s="378" customFormat="1" ht="15">
      <c r="A73" s="373" t="s">
        <v>274</v>
      </c>
      <c r="B73" s="374"/>
      <c r="C73" s="374"/>
      <c r="D73" s="375" t="s">
        <v>432</v>
      </c>
      <c r="E73" s="374"/>
      <c r="F73" s="376">
        <f t="shared" si="10"/>
        <v>10</v>
      </c>
      <c r="G73" s="376">
        <f t="shared" si="10"/>
        <v>10</v>
      </c>
      <c r="H73" s="376">
        <f t="shared" si="10"/>
        <v>10</v>
      </c>
      <c r="I73" s="377"/>
      <c r="J73" s="377"/>
      <c r="K73" s="377"/>
      <c r="L73" s="377"/>
      <c r="M73" s="377"/>
      <c r="N73" s="377"/>
      <c r="O73" s="377"/>
      <c r="P73" s="377"/>
      <c r="Q73" s="377"/>
      <c r="R73" s="377"/>
    </row>
    <row r="74" spans="1:18" s="378" customFormat="1" ht="15">
      <c r="A74" s="373" t="s">
        <v>274</v>
      </c>
      <c r="B74" s="374"/>
      <c r="C74" s="374"/>
      <c r="D74" s="374"/>
      <c r="E74" s="375" t="s">
        <v>431</v>
      </c>
      <c r="F74" s="376">
        <v>10</v>
      </c>
      <c r="G74" s="376">
        <v>10</v>
      </c>
      <c r="H74" s="376">
        <v>10</v>
      </c>
      <c r="I74" s="377"/>
      <c r="J74" s="377"/>
      <c r="K74" s="377"/>
      <c r="L74" s="377"/>
      <c r="M74" s="377"/>
      <c r="N74" s="377"/>
      <c r="O74" s="377"/>
      <c r="P74" s="377"/>
      <c r="Q74" s="377"/>
      <c r="R74" s="377"/>
    </row>
    <row r="75" spans="1:18" s="378" customFormat="1" ht="15">
      <c r="A75" s="403" t="s">
        <v>85</v>
      </c>
      <c r="B75" s="379"/>
      <c r="C75" s="404" t="s">
        <v>433</v>
      </c>
      <c r="D75" s="379"/>
      <c r="E75" s="379"/>
      <c r="F75" s="380">
        <f>F76+F79</f>
        <v>1300</v>
      </c>
      <c r="G75" s="380">
        <f>G76+G79</f>
        <v>1413</v>
      </c>
      <c r="H75" s="380">
        <f>H76+H79</f>
        <v>1300</v>
      </c>
      <c r="I75" s="377"/>
      <c r="J75" s="377"/>
      <c r="K75" s="377"/>
      <c r="L75" s="377"/>
      <c r="M75" s="377"/>
      <c r="N75" s="377"/>
      <c r="O75" s="377"/>
      <c r="P75" s="377"/>
      <c r="Q75" s="377"/>
      <c r="R75" s="377"/>
    </row>
    <row r="76" spans="1:8" s="378" customFormat="1" ht="45">
      <c r="A76" s="396" t="s">
        <v>434</v>
      </c>
      <c r="B76" s="397"/>
      <c r="C76" s="398" t="s">
        <v>371</v>
      </c>
      <c r="D76" s="397"/>
      <c r="E76" s="397"/>
      <c r="F76" s="399">
        <f aca="true" t="shared" si="11" ref="F76:H77">F77</f>
        <v>0</v>
      </c>
      <c r="G76" s="399">
        <f t="shared" si="11"/>
        <v>0</v>
      </c>
      <c r="H76" s="399">
        <f t="shared" si="11"/>
        <v>0</v>
      </c>
    </row>
    <row r="77" spans="1:8" s="378" customFormat="1" ht="60">
      <c r="A77" s="369" t="s">
        <v>435</v>
      </c>
      <c r="B77" s="397"/>
      <c r="C77" s="374"/>
      <c r="D77" s="354" t="s">
        <v>436</v>
      </c>
      <c r="E77" s="354"/>
      <c r="F77" s="370">
        <f t="shared" si="11"/>
        <v>0</v>
      </c>
      <c r="G77" s="370">
        <f t="shared" si="11"/>
        <v>0</v>
      </c>
      <c r="H77" s="370">
        <f t="shared" si="11"/>
        <v>0</v>
      </c>
    </row>
    <row r="78" spans="1:8" s="378" customFormat="1" ht="15">
      <c r="A78" s="373" t="s">
        <v>372</v>
      </c>
      <c r="B78" s="397"/>
      <c r="C78" s="374"/>
      <c r="D78" s="374"/>
      <c r="E78" s="375" t="s">
        <v>437</v>
      </c>
      <c r="F78" s="376"/>
      <c r="G78" s="376"/>
      <c r="H78" s="376"/>
    </row>
    <row r="79" spans="1:18" s="382" customFormat="1" ht="15">
      <c r="A79" s="396" t="s">
        <v>45</v>
      </c>
      <c r="B79" s="397"/>
      <c r="C79" s="398" t="s">
        <v>370</v>
      </c>
      <c r="D79" s="397"/>
      <c r="E79" s="397"/>
      <c r="F79" s="399">
        <f aca="true" t="shared" si="12" ref="F79:H80">F80</f>
        <v>1300</v>
      </c>
      <c r="G79" s="399">
        <f t="shared" si="12"/>
        <v>1413</v>
      </c>
      <c r="H79" s="399">
        <f t="shared" si="12"/>
        <v>1300</v>
      </c>
      <c r="I79" s="381"/>
      <c r="J79" s="381"/>
      <c r="K79" s="381"/>
      <c r="L79" s="381"/>
      <c r="M79" s="381"/>
      <c r="N79" s="381"/>
      <c r="O79" s="381"/>
      <c r="P79" s="381"/>
      <c r="Q79" s="381"/>
      <c r="R79" s="381"/>
    </row>
    <row r="80" spans="1:18" s="378" customFormat="1" ht="135">
      <c r="A80" s="373" t="s">
        <v>438</v>
      </c>
      <c r="B80" s="374"/>
      <c r="C80" s="374"/>
      <c r="D80" s="375" t="s">
        <v>439</v>
      </c>
      <c r="E80" s="374"/>
      <c r="F80" s="376">
        <f t="shared" si="12"/>
        <v>1300</v>
      </c>
      <c r="G80" s="376">
        <f t="shared" si="12"/>
        <v>1413</v>
      </c>
      <c r="H80" s="376">
        <f t="shared" si="12"/>
        <v>1300</v>
      </c>
      <c r="I80" s="377"/>
      <c r="J80" s="377"/>
      <c r="K80" s="377"/>
      <c r="L80" s="377"/>
      <c r="M80" s="377"/>
      <c r="N80" s="377"/>
      <c r="O80" s="377"/>
      <c r="P80" s="377"/>
      <c r="Q80" s="377"/>
      <c r="R80" s="377"/>
    </row>
    <row r="81" spans="1:18" s="378" customFormat="1" ht="15">
      <c r="A81" s="373" t="s">
        <v>45</v>
      </c>
      <c r="B81" s="374"/>
      <c r="C81" s="374"/>
      <c r="D81" s="374"/>
      <c r="E81" s="375" t="s">
        <v>440</v>
      </c>
      <c r="F81" s="376">
        <v>1300</v>
      </c>
      <c r="G81" s="376">
        <v>1413</v>
      </c>
      <c r="H81" s="376">
        <v>1300</v>
      </c>
      <c r="I81" s="377"/>
      <c r="J81" s="377"/>
      <c r="K81" s="377"/>
      <c r="L81" s="377"/>
      <c r="M81" s="377"/>
      <c r="N81" s="377"/>
      <c r="O81" s="377"/>
      <c r="P81" s="377"/>
      <c r="Q81" s="377"/>
      <c r="R81" s="377"/>
    </row>
    <row r="82" spans="1:18" s="363" customFormat="1" ht="14.25">
      <c r="A82" s="407" t="s">
        <v>54</v>
      </c>
      <c r="B82" s="408"/>
      <c r="C82" s="408"/>
      <c r="D82" s="408"/>
      <c r="E82" s="408"/>
      <c r="F82" s="409">
        <f>F8</f>
        <v>26798.2707</v>
      </c>
      <c r="G82" s="410">
        <f>G8</f>
        <v>27131</v>
      </c>
      <c r="H82" s="411">
        <f>H8</f>
        <v>29108</v>
      </c>
      <c r="I82" s="362"/>
      <c r="J82" s="362"/>
      <c r="K82" s="362"/>
      <c r="L82" s="362"/>
      <c r="M82" s="362"/>
      <c r="N82" s="362"/>
      <c r="O82" s="362"/>
      <c r="P82" s="362"/>
      <c r="Q82" s="362"/>
      <c r="R82" s="362"/>
    </row>
    <row r="83" spans="1:18" s="418" customFormat="1" ht="42.75">
      <c r="A83" s="412" t="s">
        <v>373</v>
      </c>
      <c r="B83" s="413"/>
      <c r="C83" s="414"/>
      <c r="D83" s="414"/>
      <c r="E83" s="414"/>
      <c r="F83" s="415">
        <v>400.80263</v>
      </c>
      <c r="G83" s="416">
        <v>600</v>
      </c>
      <c r="H83" s="416">
        <v>600</v>
      </c>
      <c r="I83" s="417"/>
      <c r="J83" s="417"/>
      <c r="K83" s="417"/>
      <c r="L83" s="417"/>
      <c r="M83" s="417"/>
      <c r="N83" s="417"/>
      <c r="O83" s="417"/>
      <c r="P83" s="417"/>
      <c r="Q83" s="417"/>
      <c r="R83" s="417"/>
    </row>
    <row r="84" spans="1:18" s="418" customFormat="1" ht="31.5" customHeight="1">
      <c r="A84" s="419" t="s">
        <v>374</v>
      </c>
      <c r="B84" s="420"/>
      <c r="C84" s="421"/>
      <c r="D84" s="414"/>
      <c r="E84" s="414"/>
      <c r="F84" s="416"/>
      <c r="G84" s="416">
        <f>F82*2.5/100</f>
        <v>669.9567675</v>
      </c>
      <c r="H84" s="416">
        <f>G82*5/100</f>
        <v>1356.55</v>
      </c>
      <c r="I84" s="417"/>
      <c r="J84" s="417"/>
      <c r="K84" s="417"/>
      <c r="L84" s="417"/>
      <c r="M84" s="417"/>
      <c r="N84" s="417"/>
      <c r="O84" s="417"/>
      <c r="P84" s="417"/>
      <c r="Q84" s="417"/>
      <c r="R84" s="417"/>
    </row>
    <row r="85" spans="1:18" s="418" customFormat="1" ht="15.75">
      <c r="A85" s="422" t="s">
        <v>375</v>
      </c>
      <c r="B85" s="423"/>
      <c r="C85" s="424"/>
      <c r="D85" s="424"/>
      <c r="E85" s="424"/>
      <c r="F85" s="425">
        <f>F82+F83</f>
        <v>27199.07333</v>
      </c>
      <c r="G85" s="426">
        <f>G82+G83</f>
        <v>27731</v>
      </c>
      <c r="H85" s="426">
        <f>H82+H83</f>
        <v>29708</v>
      </c>
      <c r="I85" s="417"/>
      <c r="J85" s="417"/>
      <c r="K85" s="417"/>
      <c r="L85" s="417"/>
      <c r="M85" s="417"/>
      <c r="N85" s="417"/>
      <c r="O85" s="417"/>
      <c r="P85" s="417"/>
      <c r="Q85" s="417"/>
      <c r="R85" s="417"/>
    </row>
  </sheetData>
  <sheetProtection selectLockedCells="1" selectUnlockedCells="1"/>
  <mergeCells count="5">
    <mergeCell ref="E1:H1"/>
    <mergeCell ref="A2:H2"/>
    <mergeCell ref="A3:H3"/>
    <mergeCell ref="A4:F4"/>
    <mergeCell ref="A5:F5"/>
  </mergeCells>
  <printOptions horizontalCentered="1"/>
  <pageMargins left="0.7875" right="0.5118055555555556" top="0.31527777777777777" bottom="0.39375" header="0.5118110236220472" footer="0.5118110236220472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5" zoomScalePageLayoutView="0" workbookViewId="0" topLeftCell="A1">
      <selection activeCell="A1" sqref="A1"/>
    </sheetView>
  </sheetViews>
  <sheetFormatPr defaultColWidth="9.2539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85" zoomScalePageLayoutView="0" workbookViewId="0" topLeftCell="A1">
      <selection activeCell="B3" sqref="B3"/>
    </sheetView>
  </sheetViews>
  <sheetFormatPr defaultColWidth="9.25390625" defaultRowHeight="12.75"/>
  <cols>
    <col min="1" max="1" width="21.25390625" style="0" customWidth="1"/>
    <col min="2" max="2" width="63.00390625" style="193" customWidth="1"/>
    <col min="3" max="3" width="28.375" style="0" customWidth="1"/>
  </cols>
  <sheetData>
    <row r="1" ht="12.75">
      <c r="B1" s="427" t="s">
        <v>376</v>
      </c>
    </row>
    <row r="2" ht="12.75">
      <c r="B2" s="427" t="s">
        <v>56</v>
      </c>
    </row>
    <row r="3" ht="24" customHeight="1">
      <c r="B3" s="427" t="s">
        <v>321</v>
      </c>
    </row>
    <row r="5" spans="1:3" ht="24.75" customHeight="1">
      <c r="A5" s="460" t="s">
        <v>441</v>
      </c>
      <c r="B5" s="460"/>
      <c r="C5" s="460"/>
    </row>
    <row r="6" spans="1:3" ht="21.75" customHeight="1">
      <c r="A6" s="460"/>
      <c r="B6" s="460"/>
      <c r="C6" s="460"/>
    </row>
    <row r="7" spans="1:3" ht="17.25" customHeight="1">
      <c r="A7" s="460"/>
      <c r="B7" s="460"/>
      <c r="C7" s="460"/>
    </row>
    <row r="8" spans="1:3" ht="12.75">
      <c r="A8" s="460"/>
      <c r="B8" s="460"/>
      <c r="C8" s="460"/>
    </row>
    <row r="11" spans="1:3" ht="12.75">
      <c r="A11" s="428" t="s">
        <v>442</v>
      </c>
      <c r="B11" s="429" t="s">
        <v>59</v>
      </c>
      <c r="C11" s="428">
        <v>2024</v>
      </c>
    </row>
    <row r="12" spans="1:3" ht="12.75">
      <c r="A12" s="428" t="s">
        <v>443</v>
      </c>
      <c r="B12" s="429" t="s">
        <v>444</v>
      </c>
      <c r="C12" s="430">
        <f>C13-C14</f>
        <v>-4137780.1099999994</v>
      </c>
    </row>
    <row r="13" spans="1:3" ht="25.5">
      <c r="A13" s="428" t="s">
        <v>445</v>
      </c>
      <c r="B13" s="429" t="s">
        <v>446</v>
      </c>
      <c r="C13" s="430">
        <f>'ДОХОДЫ 2024'!C30</f>
        <v>75738607.77</v>
      </c>
    </row>
    <row r="14" spans="1:3" ht="25.5">
      <c r="A14" s="428" t="s">
        <v>447</v>
      </c>
      <c r="B14" s="429" t="s">
        <v>448</v>
      </c>
      <c r="C14" s="430">
        <f>'Ведомка 2024'!F188</f>
        <v>79876387.88</v>
      </c>
    </row>
    <row r="15" spans="1:3" s="434" customFormat="1" ht="12.75">
      <c r="A15" s="431"/>
      <c r="B15" s="432" t="s">
        <v>449</v>
      </c>
      <c r="C15" s="433">
        <f>C13-C14</f>
        <v>-4137780.1099999994</v>
      </c>
    </row>
  </sheetData>
  <sheetProtection selectLockedCells="1" selectUnlockedCells="1"/>
  <mergeCells count="1">
    <mergeCell ref="A5:C8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85" zoomScalePageLayoutView="0" workbookViewId="0" topLeftCell="A13">
      <selection activeCell="E4" sqref="E4"/>
    </sheetView>
  </sheetViews>
  <sheetFormatPr defaultColWidth="9.25390625" defaultRowHeight="12.75"/>
  <cols>
    <col min="1" max="5" width="9.25390625" style="0" customWidth="1"/>
    <col min="6" max="6" width="22.125" style="0" customWidth="1"/>
    <col min="7" max="7" width="45.875" style="0" customWidth="1"/>
  </cols>
  <sheetData>
    <row r="1" spans="1:7" ht="15.75" customHeight="1">
      <c r="A1" s="157"/>
      <c r="B1" s="157"/>
      <c r="C1" s="157"/>
      <c r="D1" s="157"/>
      <c r="E1" s="466" t="s">
        <v>450</v>
      </c>
      <c r="F1" s="466"/>
      <c r="G1" s="466"/>
    </row>
    <row r="2" spans="1:7" ht="15.75" customHeight="1">
      <c r="A2" s="157"/>
      <c r="B2" s="157"/>
      <c r="C2" s="157"/>
      <c r="D2" s="157"/>
      <c r="E2" s="466" t="s">
        <v>56</v>
      </c>
      <c r="F2" s="466"/>
      <c r="G2" s="466"/>
    </row>
    <row r="3" spans="1:7" ht="17.25" customHeight="1">
      <c r="A3" s="157"/>
      <c r="B3" s="157"/>
      <c r="C3" s="157"/>
      <c r="D3" s="157"/>
      <c r="E3" s="466" t="s">
        <v>321</v>
      </c>
      <c r="F3" s="466"/>
      <c r="G3" s="466"/>
    </row>
    <row r="4" spans="1:7" ht="15.75">
      <c r="A4" s="157"/>
      <c r="B4" s="157"/>
      <c r="C4" s="157"/>
      <c r="D4" s="157"/>
      <c r="E4" s="157"/>
      <c r="F4" s="157"/>
      <c r="G4" s="435"/>
    </row>
    <row r="5" spans="1:7" ht="15.75" customHeight="1">
      <c r="A5" s="467"/>
      <c r="B5" s="467"/>
      <c r="C5" s="467"/>
      <c r="D5" s="467"/>
      <c r="E5" s="467"/>
      <c r="F5" s="467"/>
      <c r="G5" s="467"/>
    </row>
    <row r="6" spans="1:7" ht="15.75" customHeight="1">
      <c r="A6" s="468" t="s">
        <v>451</v>
      </c>
      <c r="B6" s="468"/>
      <c r="C6" s="468"/>
      <c r="D6" s="468"/>
      <c r="E6" s="468"/>
      <c r="F6" s="468"/>
      <c r="G6" s="468"/>
    </row>
    <row r="7" spans="1:7" ht="12.75" customHeight="1">
      <c r="A7" s="464" t="s">
        <v>59</v>
      </c>
      <c r="B7" s="464"/>
      <c r="C7" s="464"/>
      <c r="D7" s="464"/>
      <c r="E7" s="464"/>
      <c r="F7" s="464"/>
      <c r="G7" s="464" t="s">
        <v>452</v>
      </c>
    </row>
    <row r="8" spans="1:7" ht="12.75">
      <c r="A8" s="464"/>
      <c r="B8" s="464"/>
      <c r="C8" s="464"/>
      <c r="D8" s="464"/>
      <c r="E8" s="464"/>
      <c r="F8" s="464"/>
      <c r="G8" s="464"/>
    </row>
    <row r="9" spans="1:7" ht="12.75">
      <c r="A9" s="464"/>
      <c r="B9" s="464"/>
      <c r="C9" s="464"/>
      <c r="D9" s="464"/>
      <c r="E9" s="464"/>
      <c r="F9" s="464"/>
      <c r="G9" s="464"/>
    </row>
    <row r="10" spans="1:7" ht="15.75" customHeight="1">
      <c r="A10" s="465" t="s">
        <v>453</v>
      </c>
      <c r="B10" s="465"/>
      <c r="C10" s="465"/>
      <c r="D10" s="465"/>
      <c r="E10" s="465"/>
      <c r="F10" s="465"/>
      <c r="G10" s="465"/>
    </row>
    <row r="11" spans="1:7" ht="45" customHeight="1">
      <c r="A11" s="462" t="s">
        <v>454</v>
      </c>
      <c r="B11" s="462"/>
      <c r="C11" s="462"/>
      <c r="D11" s="462"/>
      <c r="E11" s="462"/>
      <c r="F11" s="462"/>
      <c r="G11" s="436">
        <f>'Ведомка 2024'!F28</f>
        <v>270716</v>
      </c>
    </row>
    <row r="12" spans="1:7" ht="36" customHeight="1">
      <c r="A12" s="462" t="s">
        <v>455</v>
      </c>
      <c r="B12" s="462"/>
      <c r="C12" s="462"/>
      <c r="D12" s="462"/>
      <c r="E12" s="462"/>
      <c r="F12" s="462"/>
      <c r="G12" s="436">
        <f>'Ведомка 2024'!F26</f>
        <v>48900</v>
      </c>
    </row>
    <row r="13" spans="1:7" ht="36" customHeight="1">
      <c r="A13" s="462" t="s">
        <v>456</v>
      </c>
      <c r="B13" s="462"/>
      <c r="C13" s="462"/>
      <c r="D13" s="462"/>
      <c r="E13" s="462"/>
      <c r="F13" s="462"/>
      <c r="G13" s="436">
        <f>'Ведомка 2024'!F174</f>
        <v>1921191</v>
      </c>
    </row>
    <row r="14" spans="1:7" ht="39.75" customHeight="1">
      <c r="A14" s="462" t="s">
        <v>457</v>
      </c>
      <c r="B14" s="462"/>
      <c r="C14" s="462"/>
      <c r="D14" s="462"/>
      <c r="E14" s="462"/>
      <c r="F14" s="462"/>
      <c r="G14" s="436">
        <f>'Ведомка 2024'!F114</f>
        <v>92438</v>
      </c>
    </row>
    <row r="15" spans="1:7" ht="126" customHeight="1">
      <c r="A15" s="462" t="s">
        <v>458</v>
      </c>
      <c r="B15" s="462"/>
      <c r="C15" s="462"/>
      <c r="D15" s="462"/>
      <c r="E15" s="462"/>
      <c r="F15" s="462"/>
      <c r="G15" s="436">
        <f>'Ведомка 2024'!F154</f>
        <v>92438</v>
      </c>
    </row>
    <row r="16" spans="1:7" ht="27" customHeight="1">
      <c r="A16" s="462" t="str">
        <f>'Ведомка 2024'!A130</f>
        <v>Формирование современной городской среды </v>
      </c>
      <c r="B16" s="462"/>
      <c r="C16" s="462"/>
      <c r="D16" s="462"/>
      <c r="E16" s="462"/>
      <c r="F16" s="462"/>
      <c r="G16" s="436">
        <f>'Ведомка 2024'!F130</f>
        <v>12280000</v>
      </c>
    </row>
    <row r="17" spans="1:7" ht="58.5" customHeight="1">
      <c r="A17" s="462" t="s">
        <v>222</v>
      </c>
      <c r="B17" s="462"/>
      <c r="C17" s="462"/>
      <c r="D17" s="462"/>
      <c r="E17" s="462"/>
      <c r="F17" s="462"/>
      <c r="G17" s="436" t="e">
        <f>'РАСХ 2024 по целевым статьям'!#REF!</f>
        <v>#REF!</v>
      </c>
    </row>
    <row r="18" spans="1:7" ht="15.75" customHeight="1">
      <c r="A18" s="461" t="s">
        <v>276</v>
      </c>
      <c r="B18" s="461"/>
      <c r="C18" s="461"/>
      <c r="D18" s="461"/>
      <c r="E18" s="461"/>
      <c r="F18" s="461"/>
      <c r="G18" s="437" t="e">
        <f>G11+G12+G13+G14+G15+G16+G17</f>
        <v>#REF!</v>
      </c>
    </row>
    <row r="19" spans="1:7" ht="15.75" customHeight="1">
      <c r="A19" s="463" t="s">
        <v>459</v>
      </c>
      <c r="B19" s="463"/>
      <c r="C19" s="463"/>
      <c r="D19" s="463"/>
      <c r="E19" s="463"/>
      <c r="F19" s="463"/>
      <c r="G19" s="463"/>
    </row>
    <row r="20" spans="1:7" ht="87" customHeight="1">
      <c r="A20" s="464" t="s">
        <v>460</v>
      </c>
      <c r="B20" s="464"/>
      <c r="C20" s="464"/>
      <c r="D20" s="464"/>
      <c r="E20" s="464"/>
      <c r="F20" s="464"/>
      <c r="G20" s="436">
        <f>'Ведомка 2024'!F125</f>
        <v>300000</v>
      </c>
    </row>
    <row r="21" spans="1:7" ht="28.5" customHeight="1">
      <c r="A21" s="464" t="s">
        <v>172</v>
      </c>
      <c r="B21" s="464"/>
      <c r="C21" s="464"/>
      <c r="D21" s="464"/>
      <c r="E21" s="464"/>
      <c r="F21" s="464"/>
      <c r="G21" s="436">
        <f>'Ведомка 2024'!F87</f>
        <v>9409795.77</v>
      </c>
    </row>
    <row r="22" spans="1:7" ht="15.75" customHeight="1">
      <c r="A22" s="461" t="s">
        <v>276</v>
      </c>
      <c r="B22" s="461"/>
      <c r="C22" s="461"/>
      <c r="D22" s="461"/>
      <c r="E22" s="461"/>
      <c r="F22" s="461"/>
      <c r="G22" s="437">
        <f>G20+G21</f>
        <v>9709795.77</v>
      </c>
    </row>
  </sheetData>
  <sheetProtection selectLockedCells="1" selectUnlockedCells="1"/>
  <mergeCells count="20">
    <mergeCell ref="E1:G1"/>
    <mergeCell ref="E2:G2"/>
    <mergeCell ref="E3:G3"/>
    <mergeCell ref="A5:G5"/>
    <mergeCell ref="A6:G6"/>
    <mergeCell ref="A7:F9"/>
    <mergeCell ref="G7:G9"/>
    <mergeCell ref="A10:G10"/>
    <mergeCell ref="A11:F11"/>
    <mergeCell ref="A12:F12"/>
    <mergeCell ref="A13:F13"/>
    <mergeCell ref="A14:F14"/>
    <mergeCell ref="A15:F15"/>
    <mergeCell ref="A22:F22"/>
    <mergeCell ref="A16:F16"/>
    <mergeCell ref="A17:F17"/>
    <mergeCell ref="A18:F18"/>
    <mergeCell ref="A19:G19"/>
    <mergeCell ref="A20:F20"/>
    <mergeCell ref="A21:F21"/>
  </mergeCells>
  <printOptions/>
  <pageMargins left="0.7513888888888889" right="0.7513888888888889" top="1" bottom="1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</dc:creator>
  <cp:keywords/>
  <dc:description/>
  <cp:lastModifiedBy>Антонова</cp:lastModifiedBy>
  <cp:lastPrinted>2024-04-01T10:23:32Z</cp:lastPrinted>
  <dcterms:created xsi:type="dcterms:W3CDTF">2023-04-18T06:02:25Z</dcterms:created>
  <dcterms:modified xsi:type="dcterms:W3CDTF">2024-04-02T07:04:24Z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01D1B56F5E874010993B8F38FA0F580B</vt:lpwstr>
  </property>
  <property fmtid="{D5CDD505-2E9C-101B-9397-08002B2CF9AE}" pid="3" name="KSOProductBuildVer">
    <vt:lpwstr>1049-12.2.0.13431</vt:lpwstr>
  </property>
</Properties>
</file>